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9040" windowHeight="1584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SO-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01 Pol'!$A$1:$X$64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28" i="12"/>
  <c r="G8"/>
  <c r="I8"/>
  <c r="O8"/>
  <c r="Q8"/>
  <c r="G9"/>
  <c r="M9" s="1"/>
  <c r="I9"/>
  <c r="K9"/>
  <c r="K8" s="1"/>
  <c r="O9"/>
  <c r="Q9"/>
  <c r="V9"/>
  <c r="V8" s="1"/>
  <c r="G11"/>
  <c r="M11" s="1"/>
  <c r="I11"/>
  <c r="K11"/>
  <c r="O11"/>
  <c r="Q11"/>
  <c r="V11"/>
  <c r="G13"/>
  <c r="G14"/>
  <c r="M14" s="1"/>
  <c r="I14"/>
  <c r="I13" s="1"/>
  <c r="K14"/>
  <c r="O14"/>
  <c r="Q14"/>
  <c r="Q13" s="1"/>
  <c r="V14"/>
  <c r="G19"/>
  <c r="M19" s="1"/>
  <c r="I19"/>
  <c r="K19"/>
  <c r="K13" s="1"/>
  <c r="O19"/>
  <c r="Q19"/>
  <c r="V19"/>
  <c r="V13" s="1"/>
  <c r="G22"/>
  <c r="I22"/>
  <c r="K22"/>
  <c r="M22"/>
  <c r="O22"/>
  <c r="Q22"/>
  <c r="V22"/>
  <c r="G25"/>
  <c r="M25" s="1"/>
  <c r="I25"/>
  <c r="K25"/>
  <c r="O25"/>
  <c r="O13" s="1"/>
  <c r="Q25"/>
  <c r="V25"/>
  <c r="G27"/>
  <c r="M27" s="1"/>
  <c r="I27"/>
  <c r="K27"/>
  <c r="O27"/>
  <c r="Q27"/>
  <c r="V27"/>
  <c r="G31"/>
  <c r="M31" s="1"/>
  <c r="I31"/>
  <c r="K31"/>
  <c r="O31"/>
  <c r="Q31"/>
  <c r="V31"/>
  <c r="G34"/>
  <c r="M34" s="1"/>
  <c r="I34"/>
  <c r="K34"/>
  <c r="O34"/>
  <c r="Q34"/>
  <c r="V34"/>
  <c r="G35"/>
  <c r="M35" s="1"/>
  <c r="I35"/>
  <c r="K35"/>
  <c r="O35"/>
  <c r="Q35"/>
  <c r="V35"/>
  <c r="G37"/>
  <c r="M37" s="1"/>
  <c r="I37"/>
  <c r="K37"/>
  <c r="O37"/>
  <c r="Q37"/>
  <c r="V37"/>
  <c r="G39"/>
  <c r="M39" s="1"/>
  <c r="I39"/>
  <c r="K39"/>
  <c r="O39"/>
  <c r="Q39"/>
  <c r="V39"/>
  <c r="K41"/>
  <c r="V41"/>
  <c r="G42"/>
  <c r="M42" s="1"/>
  <c r="I42"/>
  <c r="I41" s="1"/>
  <c r="K42"/>
  <c r="O42"/>
  <c r="O41" s="1"/>
  <c r="Q42"/>
  <c r="Q41" s="1"/>
  <c r="V42"/>
  <c r="G45"/>
  <c r="M45" s="1"/>
  <c r="I45"/>
  <c r="K45"/>
  <c r="O45"/>
  <c r="Q45"/>
  <c r="V45"/>
  <c r="G48"/>
  <c r="I48"/>
  <c r="K48"/>
  <c r="O48"/>
  <c r="Q48"/>
  <c r="V48"/>
  <c r="G49"/>
  <c r="M49" s="1"/>
  <c r="M48" s="1"/>
  <c r="I49"/>
  <c r="K49"/>
  <c r="O49"/>
  <c r="Q49"/>
  <c r="V49"/>
  <c r="G50"/>
  <c r="O50"/>
  <c r="G51"/>
  <c r="M51" s="1"/>
  <c r="I51"/>
  <c r="I50" s="1"/>
  <c r="K51"/>
  <c r="O51"/>
  <c r="Q51"/>
  <c r="Q50" s="1"/>
  <c r="V51"/>
  <c r="G53"/>
  <c r="M53" s="1"/>
  <c r="I53"/>
  <c r="K53"/>
  <c r="K50" s="1"/>
  <c r="O53"/>
  <c r="Q53"/>
  <c r="V53"/>
  <c r="V50" s="1"/>
  <c r="G55"/>
  <c r="M55" s="1"/>
  <c r="I55"/>
  <c r="K55"/>
  <c r="O55"/>
  <c r="Q55"/>
  <c r="V55"/>
  <c r="G59"/>
  <c r="M59" s="1"/>
  <c r="I59"/>
  <c r="I58" s="1"/>
  <c r="K59"/>
  <c r="O59"/>
  <c r="Q59"/>
  <c r="Q58" s="1"/>
  <c r="V59"/>
  <c r="G60"/>
  <c r="M60" s="1"/>
  <c r="I60"/>
  <c r="K60"/>
  <c r="K58" s="1"/>
  <c r="O60"/>
  <c r="Q60"/>
  <c r="V60"/>
  <c r="V58" s="1"/>
  <c r="G61"/>
  <c r="M61" s="1"/>
  <c r="I61"/>
  <c r="K61"/>
  <c r="O61"/>
  <c r="Q61"/>
  <c r="V61"/>
  <c r="G62"/>
  <c r="G58" s="1"/>
  <c r="I62"/>
  <c r="K62"/>
  <c r="O62"/>
  <c r="O58" s="1"/>
  <c r="Q62"/>
  <c r="V62"/>
  <c r="I55" i="1"/>
  <c r="J53" s="1"/>
  <c r="F42"/>
  <c r="G42"/>
  <c r="H42"/>
  <c r="I42"/>
  <c r="J41"/>
  <c r="J40"/>
  <c r="J39"/>
  <c r="J42" s="1"/>
  <c r="M50" i="12" l="1"/>
  <c r="M8"/>
  <c r="M41"/>
  <c r="M13"/>
  <c r="M62"/>
  <c r="M58" s="1"/>
  <c r="G41"/>
  <c r="J50" i="1"/>
  <c r="J54"/>
  <c r="J51"/>
  <c r="J52"/>
  <c r="J49"/>
  <c r="I21"/>
  <c r="J28"/>
  <c r="J26"/>
  <c r="G38"/>
  <c r="F38"/>
  <c r="J23"/>
  <c r="J24"/>
  <c r="J25"/>
  <c r="J27"/>
  <c r="E24"/>
  <c r="E26"/>
  <c r="J55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-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<sst xmlns="http://schemas.openxmlformats.org/spreadsheetml/2006/main" count="380" uniqueCount="183">
  <si>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</si>
  <si>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</si>
  <si>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</si>
  <si>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</si>
  <si>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</si>
  <si>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</si>
  <si>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</si>
  <si>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</si>
  <si>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</si>
  <si>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</si>
  <si>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</si>
  <si>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</si>
  <si>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</si>
  <si>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</si>
  <si>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</si>
  <si>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</si>
  <si>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</si>
  <si>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</si>
  <si>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</si>
  <si>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</si>
  <si>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</si>
  <si>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</si>
  <si>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</si>
  <si>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</si>
  <si>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</si>
  <si>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</si>
  <si>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</si>
  <si>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</si>
  <si>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</si>
  <si>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</si>
  <si>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</si>
  <si>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</si>
  <si>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</si>
  <si>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</si>
  <si>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</si>
  <si>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</si>
  <si>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</si>
  <si>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</si>
  <si>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</si>
  <si>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</si>
  <si>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</si>
  <si>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</si>
  <si>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</si>
  <si>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</si>
  <si>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Oprava zřbitovní zdi - způsobilé výdaje</t>
  </si>
  <si>
    <t>SO-01</t>
  </si>
  <si>
    <t>Hřbitovní zeď</t>
  </si>
  <si>
    <t>Objekt:</t>
  </si>
  <si>
    <t>Rozpočet:</t>
  </si>
  <si>
    <t>14/2018</t>
  </si>
  <si>
    <t>Oprava hřbitovní zdi Trhová Kamenice</t>
  </si>
  <si>
    <t>Městys Trhová Kamenice</t>
  </si>
  <si>
    <t>Raisovo náměstí 4</t>
  </si>
  <si>
    <t>Trhová Kamenice-Trhová Kamenice</t>
  </si>
  <si>
    <t>53952</t>
  </si>
  <si>
    <t>00271055</t>
  </si>
  <si>
    <t>CZ00271055</t>
  </si>
  <si>
    <t>SONET Building s.r.o.</t>
  </si>
  <si>
    <t>Klicperova 1541</t>
  </si>
  <si>
    <t>Hlinsko</t>
  </si>
  <si>
    <t>53901</t>
  </si>
  <si>
    <t>29007747</t>
  </si>
  <si>
    <t>CZ29007747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</si>
  <si>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</si>
  <si>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</si>
  <si>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</si>
  <si>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</si>
  <si>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</si>
  <si>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</si>
  <si>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</si>
  <si>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62</t>
  </si>
  <si>
    <t>Úpravy povrchů vnější</t>
  </si>
  <si>
    <t>96</t>
  </si>
  <si>
    <t>Bourání konstrukcí</t>
  </si>
  <si>
    <t>99</t>
  </si>
  <si>
    <t>Staveništní přesun hmot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</si>
  <si>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</si>
  <si>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</si>
  <si>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</si>
  <si>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</si>
  <si>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</si>
  <si>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</si>
  <si>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</si>
  <si>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</si>
  <si>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</si>
  <si>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</si>
  <si>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</si>
  <si>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</si>
  <si>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</si>
  <si>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</si>
  <si>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</si>
  <si>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</si>
  <si>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</si>
  <si>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</si>
  <si>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</si>
  <si>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</si>
  <si>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</si>
  <si>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</si>
  <si>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</si>
  <si>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</si>
  <si>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</si>
  <si>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</si>
  <si>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</si>
  <si>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</si>
  <si>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</si>
  <si>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</si>
  <si>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</si>
  <si>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</si>
  <si>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</si>
  <si>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</si>
  <si>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311351111R00</t>
  </si>
  <si>
    <t>Bednění nadzákl. zdí oboustranné přesné - zřízení</t>
  </si>
  <si>
    <t>m2</t>
  </si>
  <si>
    <t>RTS 19/ II</t>
  </si>
  <si>
    <t>RTS 18/ I</t>
  </si>
  <si>
    <t>Práce</t>
  </si>
  <si>
    <t>POL1_</t>
  </si>
  <si>
    <t>Nová zákrytová deska : 47*0,7</t>
  </si>
  <si>
    <t>VV</t>
  </si>
  <si>
    <t>311351112R00</t>
  </si>
  <si>
    <t>Bednění nadzákl. zdí oboustranné přesné - odstr.</t>
  </si>
  <si>
    <t>216904112R00</t>
  </si>
  <si>
    <t>Očištění tlakovou vodou zdiva stěn a rubu kleneb</t>
  </si>
  <si>
    <t>Vnitřní a vnější strana hřbitovní zdi : 214,2*1,5*2</t>
  </si>
  <si>
    <t>Vstupní pilíře : 2,85*8</t>
  </si>
  <si>
    <t>Vnější stěna márnice : 15,7*3</t>
  </si>
  <si>
    <t>Betonový kryt hřbitovní zdi : (126,5+24)*0,7+(1,1*1,1*2)</t>
  </si>
  <si>
    <t>601011172R00</t>
  </si>
  <si>
    <t>Štuk vnější 023 b ručně tl. 3 mm</t>
  </si>
  <si>
    <t>Sloupy vstupu</t>
  </si>
  <si>
    <t>POP</t>
  </si>
  <si>
    <t>602015105R00</t>
  </si>
  <si>
    <t>Podhoz stěn weber.san 951 S ručně</t>
  </si>
  <si>
    <t>622319051RT3</t>
  </si>
  <si>
    <t xml:space="preserve">Ukončení omítky PVC profilem s tkaninou pro omítku tloušťky 10 mm </t>
  </si>
  <si>
    <t>m</t>
  </si>
  <si>
    <t>(45,5*2+47,75*2)*2</t>
  </si>
  <si>
    <t>622471021R00</t>
  </si>
  <si>
    <t>Omítka vnější torkretová vodotěsná, rovinn,1vrstvá</t>
  </si>
  <si>
    <t>Omítka typu .tec 934 s výztužnými vlákny, ručně, strženo latí, vrstva 15-35 mm, průměrná vrstva 25 mm</t>
  </si>
  <si>
    <t>622471317RV7</t>
  </si>
  <si>
    <t>Nátěr nebo nástřik stěn vnějších, složitost 1 - 2 barva silikonová Profibaustoffe</t>
  </si>
  <si>
    <t>622903111R00</t>
  </si>
  <si>
    <t>Očištění zdí a valů před opravou, ručně</t>
  </si>
  <si>
    <t>631312711R00</t>
  </si>
  <si>
    <t>Mazanina betonová tl. 5 - 8 cm C 25/30</t>
  </si>
  <si>
    <t>m3</t>
  </si>
  <si>
    <t>Nová zákrytová deska : (47*0,7)*0,06</t>
  </si>
  <si>
    <t>631319171R00</t>
  </si>
  <si>
    <t>Příplatek za stržení povrchu mazaniny tl. 8 cm</t>
  </si>
  <si>
    <t>Nová zákrytová deska : 47*0,7*0,06</t>
  </si>
  <si>
    <t>632478129RT0</t>
  </si>
  <si>
    <t>Reprofilace-cement.hmota Prince Color tl.do40mm K 40</t>
  </si>
  <si>
    <t>Kalkul</t>
  </si>
  <si>
    <t>978015261R00</t>
  </si>
  <si>
    <t>Otlučení omítek vnějších MVC v složit.1-4 do 50 %</t>
  </si>
  <si>
    <t>978059621R00</t>
  </si>
  <si>
    <t>Odsekání vnějších obkladů stěn do 2 m2</t>
  </si>
  <si>
    <t>Dlažba za náhrobkem</t>
  </si>
  <si>
    <t>1,5*2</t>
  </si>
  <si>
    <t>999281145R00</t>
  </si>
  <si>
    <t>Přesun hmot pro opravy a údržbu do v. 6 m, nošením</t>
  </si>
  <si>
    <t>t</t>
  </si>
  <si>
    <t>Přesun hmot</t>
  </si>
  <si>
    <t>POL7_</t>
  </si>
  <si>
    <t>783103811R00</t>
  </si>
  <si>
    <t>Odstranění nátěrů z ocel.konstrukcí "C" oškrábáním</t>
  </si>
  <si>
    <t>3*1,8*2</t>
  </si>
  <si>
    <t>783225100R00</t>
  </si>
  <si>
    <t>Nátěr syntetický kovových konstrukcí 2x + 1x email</t>
  </si>
  <si>
    <t>783896210RT1</t>
  </si>
  <si>
    <t>Penetrace betonových podkladů BASF 1x PCI Gisogrund PGM</t>
  </si>
  <si>
    <t>979082119R00</t>
  </si>
  <si>
    <t>Příplatek k přesunu suti za každých dalších 1000 m</t>
  </si>
  <si>
    <t>Přesun suti</t>
  </si>
  <si>
    <t>POL8_</t>
  </si>
  <si>
    <t>979081111RT2</t>
  </si>
  <si>
    <t>Odvoz suti a vybour. hmot na skládku do 1 km kontejnerem 4 t</t>
  </si>
  <si>
    <t>979082111R00</t>
  </si>
  <si>
    <t>Vnitrostaveništní doprava suti do 10 m</t>
  </si>
  <si>
    <t>979082121R00</t>
  </si>
  <si>
    <t>Příplatek k vnitrost. dopravě suti za dalších 5 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</si>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</sst>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etserver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21" t="s">
        <v>40</v>
      </c>
    </row>
    <row r="2" spans="1:7" ht="57.75" customHeight="1">
      <c r="A2" s="182" t="s">
        <v>41</v>
      </c>
      <c r="B2" s="182"/>
      <c r="C2" s="182"/>
      <c r="D2" s="182"/>
      <c r="E2" s="182"/>
      <c r="F2" s="182"/>
      <c r="G2" s="1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8"/>
  <sheetViews>
    <sheetView showGridLines="0" tabSelected="1" topLeftCell="B1" zoomScaleNormal="100" zoomScaleSheetLayoutView="75" workbookViewId="0">
      <selection activeCell="O52" sqref="O52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38</v>
      </c>
      <c r="B1" s="218" t="s">
        <v>4</v>
      </c>
      <c r="C1" s="219"/>
      <c r="D1" s="219"/>
      <c r="E1" s="219"/>
      <c r="F1" s="219"/>
      <c r="G1" s="219"/>
      <c r="H1" s="219"/>
      <c r="I1" s="219"/>
      <c r="J1" s="220"/>
    </row>
    <row r="2" spans="1:15" ht="36" customHeight="1">
      <c r="A2" s="2"/>
      <c r="B2" s="77" t="s">
        <v>24</v>
      </c>
      <c r="C2" s="78"/>
      <c r="D2" s="79" t="s">
        <v>49</v>
      </c>
      <c r="E2" s="224" t="s">
        <v>50</v>
      </c>
      <c r="F2" s="225"/>
      <c r="G2" s="225"/>
      <c r="H2" s="225"/>
      <c r="I2" s="225"/>
      <c r="J2" s="226"/>
      <c r="O2" s="1"/>
    </row>
    <row r="3" spans="1:15" ht="27" customHeight="1">
      <c r="A3" s="2"/>
      <c r="B3" s="80" t="s">
        <v>47</v>
      </c>
      <c r="C3" s="78"/>
      <c r="D3" s="81" t="s">
        <v>45</v>
      </c>
      <c r="E3" s="227" t="s">
        <v>46</v>
      </c>
      <c r="F3" s="228"/>
      <c r="G3" s="228"/>
      <c r="H3" s="228"/>
      <c r="I3" s="228"/>
      <c r="J3" s="229"/>
    </row>
    <row r="4" spans="1:15" ht="23.25" customHeight="1">
      <c r="A4" s="74">
        <v>2338</v>
      </c>
      <c r="B4" s="82" t="s">
        <v>48</v>
      </c>
      <c r="C4" s="83"/>
      <c r="D4" s="84" t="s">
        <v>43</v>
      </c>
      <c r="E4" s="207" t="s">
        <v>44</v>
      </c>
      <c r="F4" s="208"/>
      <c r="G4" s="208"/>
      <c r="H4" s="208"/>
      <c r="I4" s="208"/>
      <c r="J4" s="209"/>
    </row>
    <row r="5" spans="1:15" ht="24" customHeight="1">
      <c r="A5" s="2"/>
      <c r="B5" s="31" t="s">
        <v>23</v>
      </c>
      <c r="D5" s="212" t="s">
        <v>51</v>
      </c>
      <c r="E5" s="213"/>
      <c r="F5" s="213"/>
      <c r="G5" s="213"/>
      <c r="H5" s="18" t="s">
        <v>42</v>
      </c>
      <c r="I5" s="85" t="s">
        <v>55</v>
      </c>
      <c r="J5" s="8"/>
    </row>
    <row r="6" spans="1:15" ht="15.75" customHeight="1">
      <c r="A6" s="2"/>
      <c r="B6" s="28"/>
      <c r="C6" s="54"/>
      <c r="D6" s="214" t="s">
        <v>52</v>
      </c>
      <c r="E6" s="215"/>
      <c r="F6" s="215"/>
      <c r="G6" s="215"/>
      <c r="H6" s="18" t="s">
        <v>36</v>
      </c>
      <c r="I6" s="85" t="s">
        <v>56</v>
      </c>
      <c r="J6" s="8"/>
    </row>
    <row r="7" spans="1:15" ht="15.75" customHeight="1">
      <c r="A7" s="2"/>
      <c r="B7" s="29"/>
      <c r="C7" s="55"/>
      <c r="D7" s="75" t="s">
        <v>54</v>
      </c>
      <c r="E7" s="216" t="s">
        <v>53</v>
      </c>
      <c r="F7" s="217"/>
      <c r="G7" s="217"/>
      <c r="H7" s="24"/>
      <c r="I7" s="23"/>
      <c r="J7" s="34"/>
    </row>
    <row r="8" spans="1:15" ht="24" hidden="1" customHeight="1">
      <c r="A8" s="2"/>
      <c r="B8" s="31" t="s">
        <v>21</v>
      </c>
      <c r="D8" s="76" t="s">
        <v>57</v>
      </c>
      <c r="H8" s="18" t="s">
        <v>42</v>
      </c>
      <c r="I8" s="85" t="s">
        <v>61</v>
      </c>
      <c r="J8" s="8"/>
    </row>
    <row r="9" spans="1:15" ht="15.75" hidden="1" customHeight="1">
      <c r="A9" s="2"/>
      <c r="B9" s="2"/>
      <c r="D9" s="76" t="s">
        <v>58</v>
      </c>
      <c r="H9" s="18" t="s">
        <v>36</v>
      </c>
      <c r="I9" s="85" t="s">
        <v>62</v>
      </c>
      <c r="J9" s="8"/>
    </row>
    <row r="10" spans="1:15" ht="15.75" hidden="1" customHeight="1">
      <c r="A10" s="2"/>
      <c r="B10" s="35"/>
      <c r="C10" s="55"/>
      <c r="D10" s="75" t="s">
        <v>60</v>
      </c>
      <c r="E10" s="86" t="s">
        <v>59</v>
      </c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231"/>
      <c r="E11" s="231"/>
      <c r="F11" s="231"/>
      <c r="G11" s="231"/>
      <c r="H11" s="18" t="s">
        <v>42</v>
      </c>
      <c r="I11" s="22"/>
      <c r="J11" s="8"/>
    </row>
    <row r="12" spans="1:15" ht="15.75" customHeight="1">
      <c r="A12" s="2"/>
      <c r="B12" s="28"/>
      <c r="C12" s="54"/>
      <c r="D12" s="206"/>
      <c r="E12" s="206"/>
      <c r="F12" s="206"/>
      <c r="G12" s="206"/>
      <c r="H12" s="18" t="s">
        <v>36</v>
      </c>
      <c r="I12" s="22"/>
      <c r="J12" s="8"/>
    </row>
    <row r="13" spans="1:15" ht="15.75" customHeight="1">
      <c r="A13" s="2"/>
      <c r="B13" s="29"/>
      <c r="C13" s="55"/>
      <c r="D13" s="52"/>
      <c r="E13" s="210"/>
      <c r="F13" s="211"/>
      <c r="G13" s="211"/>
      <c r="H13" s="19"/>
      <c r="I13" s="23"/>
      <c r="J13" s="34"/>
    </row>
    <row r="14" spans="1:15" ht="24" customHeight="1">
      <c r="A14" s="2"/>
      <c r="B14" s="43" t="s">
        <v>22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59"/>
      <c r="D15" s="53"/>
      <c r="E15" s="230"/>
      <c r="F15" s="230"/>
      <c r="G15" s="232"/>
      <c r="H15" s="232"/>
      <c r="I15" s="232" t="s">
        <v>31</v>
      </c>
      <c r="J15" s="233"/>
    </row>
    <row r="16" spans="1:15" ht="23.25" customHeight="1">
      <c r="A16" s="139" t="s">
        <v>26</v>
      </c>
      <c r="B16" s="38" t="s">
        <v>26</v>
      </c>
      <c r="C16" s="60"/>
      <c r="D16" s="61"/>
      <c r="E16" s="195"/>
      <c r="F16" s="196"/>
      <c r="G16" s="195"/>
      <c r="H16" s="196"/>
      <c r="I16" s="195"/>
      <c r="J16" s="197"/>
    </row>
    <row r="17" spans="1:10" ht="23.25" customHeight="1">
      <c r="A17" s="139" t="s">
        <v>27</v>
      </c>
      <c r="B17" s="38" t="s">
        <v>27</v>
      </c>
      <c r="C17" s="60"/>
      <c r="D17" s="61"/>
      <c r="E17" s="195"/>
      <c r="F17" s="196"/>
      <c r="G17" s="195"/>
      <c r="H17" s="196"/>
      <c r="I17" s="195"/>
      <c r="J17" s="197"/>
    </row>
    <row r="18" spans="1:10" ht="23.25" customHeight="1">
      <c r="A18" s="139" t="s">
        <v>28</v>
      </c>
      <c r="B18" s="38" t="s">
        <v>28</v>
      </c>
      <c r="C18" s="60"/>
      <c r="D18" s="61"/>
      <c r="E18" s="195"/>
      <c r="F18" s="196"/>
      <c r="G18" s="195"/>
      <c r="H18" s="196"/>
      <c r="I18" s="195">
        <v>0</v>
      </c>
      <c r="J18" s="197"/>
    </row>
    <row r="19" spans="1:10" ht="23.25" customHeight="1">
      <c r="A19" s="139" t="s">
        <v>81</v>
      </c>
      <c r="B19" s="38" t="s">
        <v>29</v>
      </c>
      <c r="C19" s="60"/>
      <c r="D19" s="61"/>
      <c r="E19" s="195"/>
      <c r="F19" s="196"/>
      <c r="G19" s="195"/>
      <c r="H19" s="196"/>
      <c r="I19" s="195">
        <v>0</v>
      </c>
      <c r="J19" s="197"/>
    </row>
    <row r="20" spans="1:10" ht="23.25" customHeight="1">
      <c r="A20" s="139" t="s">
        <v>82</v>
      </c>
      <c r="B20" s="38" t="s">
        <v>30</v>
      </c>
      <c r="C20" s="60"/>
      <c r="D20" s="61"/>
      <c r="E20" s="195"/>
      <c r="F20" s="196"/>
      <c r="G20" s="195"/>
      <c r="H20" s="196"/>
      <c r="I20" s="195">
        <v>0</v>
      </c>
      <c r="J20" s="197"/>
    </row>
    <row r="21" spans="1:10" ht="23.25" customHeight="1">
      <c r="A21" s="2"/>
      <c r="B21" s="48" t="s">
        <v>31</v>
      </c>
      <c r="C21" s="62"/>
      <c r="D21" s="63"/>
      <c r="E21" s="198"/>
      <c r="F21" s="234"/>
      <c r="G21" s="198"/>
      <c r="H21" s="234"/>
      <c r="I21" s="198">
        <f>SUM(I16:J20)</f>
        <v>0</v>
      </c>
      <c r="J21" s="199"/>
    </row>
    <row r="22" spans="1:10" ht="33" customHeight="1">
      <c r="A22" s="2"/>
      <c r="B22" s="42" t="s">
        <v>35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>
      <c r="A23" s="2"/>
      <c r="B23" s="38" t="s">
        <v>13</v>
      </c>
      <c r="C23" s="60"/>
      <c r="D23" s="61"/>
      <c r="E23" s="65">
        <v>15</v>
      </c>
      <c r="F23" s="39" t="s">
        <v>0</v>
      </c>
      <c r="G23" s="193">
        <v>0</v>
      </c>
      <c r="H23" s="194"/>
      <c r="I23" s="194"/>
      <c r="J23" s="40" t="str">
        <f t="shared" ref="J23:J28" si="0">Mena</f>
        <v>CZK</v>
      </c>
    </row>
    <row r="24" spans="1:10" ht="23.25" customHeight="1">
      <c r="A24" s="2"/>
      <c r="B24" s="38" t="s">
        <v>14</v>
      </c>
      <c r="C24" s="60"/>
      <c r="D24" s="61"/>
      <c r="E24" s="65">
        <f>SazbaDPH1</f>
        <v>15</v>
      </c>
      <c r="F24" s="39" t="s">
        <v>0</v>
      </c>
      <c r="G24" s="191">
        <v>0</v>
      </c>
      <c r="H24" s="192"/>
      <c r="I24" s="192"/>
      <c r="J24" s="40" t="str">
        <f t="shared" si="0"/>
        <v>CZK</v>
      </c>
    </row>
    <row r="25" spans="1:10" ht="23.25" customHeight="1">
      <c r="A25" s="2"/>
      <c r="B25" s="38" t="s">
        <v>15</v>
      </c>
      <c r="C25" s="60"/>
      <c r="D25" s="61"/>
      <c r="E25" s="65">
        <v>21</v>
      </c>
      <c r="F25" s="39" t="s">
        <v>0</v>
      </c>
      <c r="G25" s="193"/>
      <c r="H25" s="194"/>
      <c r="I25" s="194"/>
      <c r="J25" s="40" t="str">
        <f t="shared" si="0"/>
        <v>CZK</v>
      </c>
    </row>
    <row r="26" spans="1:10" ht="23.25" customHeight="1">
      <c r="A26" s="2"/>
      <c r="B26" s="32" t="s">
        <v>16</v>
      </c>
      <c r="C26" s="66"/>
      <c r="D26" s="53"/>
      <c r="E26" s="67">
        <f>SazbaDPH2</f>
        <v>21</v>
      </c>
      <c r="F26" s="30" t="s">
        <v>0</v>
      </c>
      <c r="G26" s="221"/>
      <c r="H26" s="222"/>
      <c r="I26" s="222"/>
      <c r="J26" s="37" t="str">
        <f t="shared" si="0"/>
        <v>CZK</v>
      </c>
    </row>
    <row r="27" spans="1:10" ht="23.25" customHeight="1" thickBot="1">
      <c r="A27" s="2"/>
      <c r="B27" s="31" t="s">
        <v>5</v>
      </c>
      <c r="C27" s="68"/>
      <c r="D27" s="69"/>
      <c r="E27" s="68"/>
      <c r="F27" s="16"/>
      <c r="G27" s="223">
        <v>0</v>
      </c>
      <c r="H27" s="223"/>
      <c r="I27" s="223"/>
      <c r="J27" s="41" t="str">
        <f t="shared" si="0"/>
        <v>CZK</v>
      </c>
    </row>
    <row r="28" spans="1:10" ht="27.75" hidden="1" customHeight="1" thickBot="1">
      <c r="A28" s="2"/>
      <c r="B28" s="113" t="s">
        <v>25</v>
      </c>
      <c r="C28" s="114"/>
      <c r="D28" s="114"/>
      <c r="E28" s="115"/>
      <c r="F28" s="116"/>
      <c r="G28" s="200">
        <v>887154.84</v>
      </c>
      <c r="H28" s="201"/>
      <c r="I28" s="201"/>
      <c r="J28" s="117" t="str">
        <f t="shared" si="0"/>
        <v>CZK</v>
      </c>
    </row>
    <row r="29" spans="1:10" ht="27.75" customHeight="1" thickBot="1">
      <c r="A29" s="2"/>
      <c r="B29" s="113" t="s">
        <v>37</v>
      </c>
      <c r="C29" s="118"/>
      <c r="D29" s="118"/>
      <c r="E29" s="118"/>
      <c r="F29" s="119"/>
      <c r="G29" s="200"/>
      <c r="H29" s="200"/>
      <c r="I29" s="200"/>
      <c r="J29" s="120" t="s">
        <v>65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0" t="s">
        <v>12</v>
      </c>
      <c r="D32" s="71"/>
      <c r="E32" s="71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2"/>
      <c r="D34" s="202"/>
      <c r="E34" s="203"/>
      <c r="G34" s="204"/>
      <c r="H34" s="205"/>
      <c r="I34" s="205"/>
      <c r="J34" s="25"/>
    </row>
    <row r="35" spans="1:10" ht="12.75" customHeight="1">
      <c r="A35" s="2"/>
      <c r="B35" s="2"/>
      <c r="D35" s="190" t="s">
        <v>2</v>
      </c>
      <c r="E35" s="190"/>
      <c r="H35" s="10" t="s">
        <v>3</v>
      </c>
      <c r="J35" s="9"/>
    </row>
    <row r="36" spans="1:10" ht="13.5" customHeight="1" thickBot="1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>
      <c r="A39" s="89">
        <v>1</v>
      </c>
      <c r="B39" s="99" t="s">
        <v>63</v>
      </c>
      <c r="C39" s="185"/>
      <c r="D39" s="185"/>
      <c r="E39" s="185"/>
      <c r="F39" s="100">
        <v>0</v>
      </c>
      <c r="G39" s="101">
        <v>887154.84</v>
      </c>
      <c r="H39" s="102">
        <v>186302.52</v>
      </c>
      <c r="I39" s="102">
        <v>1073457.3600000001</v>
      </c>
      <c r="J39" s="103">
        <f>IF(CenaCelkemVypocet=0,"",I39/CenaCelkemVypocet*100)</f>
        <v>100</v>
      </c>
    </row>
    <row r="40" spans="1:10" ht="25.5" hidden="1" customHeight="1">
      <c r="A40" s="89">
        <v>2</v>
      </c>
      <c r="B40" s="104" t="s">
        <v>45</v>
      </c>
      <c r="C40" s="186" t="s">
        <v>46</v>
      </c>
      <c r="D40" s="186"/>
      <c r="E40" s="186"/>
      <c r="F40" s="105">
        <v>0</v>
      </c>
      <c r="G40" s="106">
        <v>887154.84</v>
      </c>
      <c r="H40" s="106">
        <v>186302.52</v>
      </c>
      <c r="I40" s="106">
        <v>1073457.3600000001</v>
      </c>
      <c r="J40" s="107">
        <f>IF(CenaCelkemVypocet=0,"",I40/CenaCelkemVypocet*100)</f>
        <v>100</v>
      </c>
    </row>
    <row r="41" spans="1:10" ht="25.5" hidden="1" customHeight="1">
      <c r="A41" s="89">
        <v>3</v>
      </c>
      <c r="B41" s="108" t="s">
        <v>43</v>
      </c>
      <c r="C41" s="185" t="s">
        <v>44</v>
      </c>
      <c r="D41" s="185"/>
      <c r="E41" s="185"/>
      <c r="F41" s="109">
        <v>0</v>
      </c>
      <c r="G41" s="102">
        <v>887154.84</v>
      </c>
      <c r="H41" s="102">
        <v>186302.52</v>
      </c>
      <c r="I41" s="102">
        <v>1073457.3600000001</v>
      </c>
      <c r="J41" s="103">
        <f>IF(CenaCelkemVypocet=0,"",I41/CenaCelkemVypocet*100)</f>
        <v>100</v>
      </c>
    </row>
    <row r="42" spans="1:10" ht="25.5" hidden="1" customHeight="1">
      <c r="A42" s="89"/>
      <c r="B42" s="187" t="s">
        <v>64</v>
      </c>
      <c r="C42" s="188"/>
      <c r="D42" s="188"/>
      <c r="E42" s="189"/>
      <c r="F42" s="110">
        <f>SUMIF(A39:A41,"=1",F39:F41)</f>
        <v>0</v>
      </c>
      <c r="G42" s="111">
        <f>SUMIF(A39:A41,"=1",G39:G41)</f>
        <v>887154.84</v>
      </c>
      <c r="H42" s="111">
        <f>SUMIF(A39:A41,"=1",H39:H41)</f>
        <v>186302.52</v>
      </c>
      <c r="I42" s="111">
        <f>SUMIF(A39:A41,"=1",I39:I41)</f>
        <v>1073457.3600000001</v>
      </c>
      <c r="J42" s="112">
        <f>SUMIF(A39:A41,"=1",J39:J41)</f>
        <v>100</v>
      </c>
    </row>
    <row r="46" spans="1:10" ht="15.75">
      <c r="B46" s="121" t="s">
        <v>66</v>
      </c>
    </row>
    <row r="48" spans="1:10" ht="25.5" customHeight="1">
      <c r="A48" s="123"/>
      <c r="B48" s="126" t="s">
        <v>18</v>
      </c>
      <c r="C48" s="126" t="s">
        <v>6</v>
      </c>
      <c r="D48" s="127"/>
      <c r="E48" s="127"/>
      <c r="F48" s="128" t="s">
        <v>67</v>
      </c>
      <c r="G48" s="128"/>
      <c r="H48" s="128"/>
      <c r="I48" s="128" t="s">
        <v>31</v>
      </c>
      <c r="J48" s="128" t="s">
        <v>0</v>
      </c>
    </row>
    <row r="49" spans="1:10" ht="36.75" customHeight="1">
      <c r="A49" s="124"/>
      <c r="B49" s="129" t="s">
        <v>68</v>
      </c>
      <c r="C49" s="183" t="s">
        <v>69</v>
      </c>
      <c r="D49" s="184"/>
      <c r="E49" s="184"/>
      <c r="F49" s="137" t="s">
        <v>26</v>
      </c>
      <c r="G49" s="130"/>
      <c r="H49" s="130"/>
      <c r="I49" s="130"/>
      <c r="J49" s="135" t="str">
        <f>IF(I55=0,"",I49/I55*100)</f>
        <v/>
      </c>
    </row>
    <row r="50" spans="1:10" ht="36.75" customHeight="1">
      <c r="A50" s="124"/>
      <c r="B50" s="129" t="s">
        <v>70</v>
      </c>
      <c r="C50" s="183" t="s">
        <v>71</v>
      </c>
      <c r="D50" s="184"/>
      <c r="E50" s="184"/>
      <c r="F50" s="137" t="s">
        <v>26</v>
      </c>
      <c r="G50" s="130"/>
      <c r="H50" s="130"/>
      <c r="I50" s="130"/>
      <c r="J50" s="135" t="str">
        <f>IF(I55=0,"",I50/I55*100)</f>
        <v/>
      </c>
    </row>
    <row r="51" spans="1:10" ht="36.75" customHeight="1">
      <c r="A51" s="124"/>
      <c r="B51" s="129" t="s">
        <v>72</v>
      </c>
      <c r="C51" s="183" t="s">
        <v>73</v>
      </c>
      <c r="D51" s="184"/>
      <c r="E51" s="184"/>
      <c r="F51" s="137" t="s">
        <v>26</v>
      </c>
      <c r="G51" s="130"/>
      <c r="H51" s="130"/>
      <c r="I51" s="130"/>
      <c r="J51" s="135" t="str">
        <f>IF(I55=0,"",I51/I55*100)</f>
        <v/>
      </c>
    </row>
    <row r="52" spans="1:10" ht="36.75" customHeight="1">
      <c r="A52" s="124"/>
      <c r="B52" s="129" t="s">
        <v>74</v>
      </c>
      <c r="C52" s="183" t="s">
        <v>75</v>
      </c>
      <c r="D52" s="184"/>
      <c r="E52" s="184"/>
      <c r="F52" s="137" t="s">
        <v>26</v>
      </c>
      <c r="G52" s="130"/>
      <c r="H52" s="130"/>
      <c r="I52" s="130"/>
      <c r="J52" s="135" t="str">
        <f>IF(I55=0,"",I52/I55*100)</f>
        <v/>
      </c>
    </row>
    <row r="53" spans="1:10" ht="36.75" customHeight="1">
      <c r="A53" s="124"/>
      <c r="B53" s="129" t="s">
        <v>76</v>
      </c>
      <c r="C53" s="183" t="s">
        <v>77</v>
      </c>
      <c r="D53" s="184"/>
      <c r="E53" s="184"/>
      <c r="F53" s="137" t="s">
        <v>27</v>
      </c>
      <c r="G53" s="130"/>
      <c r="H53" s="130"/>
      <c r="I53" s="130"/>
      <c r="J53" s="135" t="str">
        <f>IF(I55=0,"",I53/I55*100)</f>
        <v/>
      </c>
    </row>
    <row r="54" spans="1:10" ht="36.75" customHeight="1">
      <c r="A54" s="124"/>
      <c r="B54" s="129" t="s">
        <v>78</v>
      </c>
      <c r="C54" s="183" t="s">
        <v>79</v>
      </c>
      <c r="D54" s="184"/>
      <c r="E54" s="184"/>
      <c r="F54" s="137" t="s">
        <v>80</v>
      </c>
      <c r="G54" s="130"/>
      <c r="H54" s="130"/>
      <c r="I54" s="130"/>
      <c r="J54" s="135" t="str">
        <f>IF(I55=0,"",I54/I55*100)</f>
        <v/>
      </c>
    </row>
    <row r="55" spans="1:10" ht="25.5" customHeight="1">
      <c r="A55" s="125"/>
      <c r="B55" s="131" t="s">
        <v>1</v>
      </c>
      <c r="C55" s="132"/>
      <c r="D55" s="133"/>
      <c r="E55" s="133"/>
      <c r="F55" s="138"/>
      <c r="G55" s="134"/>
      <c r="H55" s="134"/>
      <c r="I55" s="134">
        <f>SUM(I49:I54)</f>
        <v>0</v>
      </c>
      <c r="J55" s="136">
        <f>SUM(J49:J54)</f>
        <v>0</v>
      </c>
    </row>
    <row r="56" spans="1:10">
      <c r="F56" s="87"/>
      <c r="G56" s="87"/>
      <c r="H56" s="87"/>
      <c r="I56" s="87"/>
      <c r="J56" s="88"/>
    </row>
    <row r="57" spans="1:10">
      <c r="F57" s="87"/>
      <c r="G57" s="87"/>
      <c r="H57" s="87"/>
      <c r="I57" s="87"/>
      <c r="J57" s="88"/>
    </row>
    <row r="58" spans="1:10">
      <c r="F58" s="87"/>
      <c r="G58" s="87"/>
      <c r="H58" s="87"/>
      <c r="I58" s="87"/>
      <c r="J58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235" t="s">
        <v>7</v>
      </c>
      <c r="B1" s="235"/>
      <c r="C1" s="236"/>
      <c r="D1" s="235"/>
      <c r="E1" s="235"/>
      <c r="F1" s="235"/>
      <c r="G1" s="235"/>
    </row>
    <row r="2" spans="1:7" ht="24.95" customHeight="1">
      <c r="A2" s="50" t="s">
        <v>8</v>
      </c>
      <c r="B2" s="49"/>
      <c r="C2" s="237"/>
      <c r="D2" s="237"/>
      <c r="E2" s="237"/>
      <c r="F2" s="237"/>
      <c r="G2" s="238"/>
    </row>
    <row r="3" spans="1:7" ht="24.95" customHeight="1">
      <c r="A3" s="50" t="s">
        <v>9</v>
      </c>
      <c r="B3" s="49"/>
      <c r="C3" s="237"/>
      <c r="D3" s="237"/>
      <c r="E3" s="237"/>
      <c r="F3" s="237"/>
      <c r="G3" s="238"/>
    </row>
    <row r="4" spans="1:7" ht="24.95" customHeight="1">
      <c r="A4" s="50" t="s">
        <v>10</v>
      </c>
      <c r="B4" s="49"/>
      <c r="C4" s="237"/>
      <c r="D4" s="237"/>
      <c r="E4" s="237"/>
      <c r="F4" s="237"/>
      <c r="G4" s="238"/>
    </row>
    <row r="5" spans="1:7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53" activePane="bottomLeft" state="frozen"/>
      <selection pane="bottomLeft" activeCell="F62" sqref="F62"/>
    </sheetView>
  </sheetViews>
  <sheetFormatPr defaultRowHeight="12.75" outlineLevelRow="1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241" t="s">
        <v>7</v>
      </c>
      <c r="B1" s="241"/>
      <c r="C1" s="241"/>
      <c r="D1" s="241"/>
      <c r="E1" s="241"/>
      <c r="F1" s="241"/>
      <c r="G1" s="241"/>
      <c r="AG1" t="s">
        <v>83</v>
      </c>
    </row>
    <row r="2" spans="1:60" ht="24.95" customHeight="1">
      <c r="A2" s="140" t="s">
        <v>8</v>
      </c>
      <c r="B2" s="49" t="s">
        <v>49</v>
      </c>
      <c r="C2" s="242" t="s">
        <v>50</v>
      </c>
      <c r="D2" s="243"/>
      <c r="E2" s="243"/>
      <c r="F2" s="243"/>
      <c r="G2" s="244"/>
      <c r="AG2" t="s">
        <v>84</v>
      </c>
    </row>
    <row r="3" spans="1:60" ht="24.95" customHeight="1">
      <c r="A3" s="140" t="s">
        <v>9</v>
      </c>
      <c r="B3" s="49" t="s">
        <v>45</v>
      </c>
      <c r="C3" s="242" t="s">
        <v>46</v>
      </c>
      <c r="D3" s="243"/>
      <c r="E3" s="243"/>
      <c r="F3" s="243"/>
      <c r="G3" s="244"/>
      <c r="AC3" s="122" t="s">
        <v>84</v>
      </c>
      <c r="AG3" t="s">
        <v>85</v>
      </c>
    </row>
    <row r="4" spans="1:60" ht="24.95" customHeight="1">
      <c r="A4" s="141" t="s">
        <v>10</v>
      </c>
      <c r="B4" s="142" t="s">
        <v>43</v>
      </c>
      <c r="C4" s="245" t="s">
        <v>44</v>
      </c>
      <c r="D4" s="246"/>
      <c r="E4" s="246"/>
      <c r="F4" s="246"/>
      <c r="G4" s="247"/>
      <c r="AG4" t="s">
        <v>86</v>
      </c>
    </row>
    <row r="5" spans="1:60">
      <c r="D5" s="10"/>
    </row>
    <row r="6" spans="1:60" ht="38.25">
      <c r="A6" s="144" t="s">
        <v>87</v>
      </c>
      <c r="B6" s="146" t="s">
        <v>88</v>
      </c>
      <c r="C6" s="146" t="s">
        <v>89</v>
      </c>
      <c r="D6" s="145" t="s">
        <v>90</v>
      </c>
      <c r="E6" s="144" t="s">
        <v>91</v>
      </c>
      <c r="F6" s="143" t="s">
        <v>92</v>
      </c>
      <c r="G6" s="144" t="s">
        <v>31</v>
      </c>
      <c r="H6" s="147" t="s">
        <v>32</v>
      </c>
      <c r="I6" s="147" t="s">
        <v>93</v>
      </c>
      <c r="J6" s="147" t="s">
        <v>33</v>
      </c>
      <c r="K6" s="147" t="s">
        <v>94</v>
      </c>
      <c r="L6" s="147" t="s">
        <v>95</v>
      </c>
      <c r="M6" s="147" t="s">
        <v>96</v>
      </c>
      <c r="N6" s="147" t="s">
        <v>97</v>
      </c>
      <c r="O6" s="147" t="s">
        <v>98</v>
      </c>
      <c r="P6" s="147" t="s">
        <v>99</v>
      </c>
      <c r="Q6" s="147" t="s">
        <v>100</v>
      </c>
      <c r="R6" s="147" t="s">
        <v>101</v>
      </c>
      <c r="S6" s="147" t="s">
        <v>102</v>
      </c>
      <c r="T6" s="147" t="s">
        <v>103</v>
      </c>
      <c r="U6" s="147" t="s">
        <v>104</v>
      </c>
      <c r="V6" s="147" t="s">
        <v>105</v>
      </c>
      <c r="W6" s="147" t="s">
        <v>106</v>
      </c>
      <c r="X6" s="147" t="s">
        <v>107</v>
      </c>
    </row>
    <row r="7" spans="1:60" hidden="1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>
      <c r="A8" s="157" t="s">
        <v>108</v>
      </c>
      <c r="B8" s="158" t="s">
        <v>68</v>
      </c>
      <c r="C8" s="176" t="s">
        <v>69</v>
      </c>
      <c r="D8" s="159"/>
      <c r="E8" s="160"/>
      <c r="F8" s="161"/>
      <c r="G8" s="161">
        <f>SUMIF(AG9:AG12,"&lt;&gt;NOR",G9:G12)</f>
        <v>0</v>
      </c>
      <c r="H8" s="161"/>
      <c r="I8" s="161">
        <f>SUM(I9:I12)</f>
        <v>5546.28</v>
      </c>
      <c r="J8" s="161"/>
      <c r="K8" s="161">
        <f>SUM(K9:K12)</f>
        <v>16973.77</v>
      </c>
      <c r="L8" s="161"/>
      <c r="M8" s="161">
        <f>SUM(M9:M12)</f>
        <v>0</v>
      </c>
      <c r="N8" s="161"/>
      <c r="O8" s="161">
        <f>SUM(O9:O12)</f>
        <v>1.29</v>
      </c>
      <c r="P8" s="161"/>
      <c r="Q8" s="161">
        <f>SUM(Q9:Q12)</f>
        <v>0</v>
      </c>
      <c r="R8" s="161"/>
      <c r="S8" s="161"/>
      <c r="T8" s="162"/>
      <c r="U8" s="156"/>
      <c r="V8" s="156">
        <f>SUM(V9:V12)</f>
        <v>32.85</v>
      </c>
      <c r="W8" s="156"/>
      <c r="X8" s="156"/>
      <c r="AG8" t="s">
        <v>109</v>
      </c>
    </row>
    <row r="9" spans="1:60" outlineLevel="1">
      <c r="A9" s="163">
        <v>1</v>
      </c>
      <c r="B9" s="164" t="s">
        <v>110</v>
      </c>
      <c r="C9" s="177" t="s">
        <v>111</v>
      </c>
      <c r="D9" s="165" t="s">
        <v>112</v>
      </c>
      <c r="E9" s="166">
        <v>32.9</v>
      </c>
      <c r="F9" s="167"/>
      <c r="G9" s="167">
        <f>ROUND(E9*F9,2)</f>
        <v>0</v>
      </c>
      <c r="H9" s="167">
        <v>168.58</v>
      </c>
      <c r="I9" s="167">
        <f>ROUND(E9*H9,2)</f>
        <v>5546.28</v>
      </c>
      <c r="J9" s="167">
        <v>317.42</v>
      </c>
      <c r="K9" s="167">
        <f>ROUND(E9*J9,2)</f>
        <v>10443.120000000001</v>
      </c>
      <c r="L9" s="167">
        <v>21</v>
      </c>
      <c r="M9" s="167">
        <f>G9*(1+L9/100)</f>
        <v>0</v>
      </c>
      <c r="N9" s="167">
        <v>3.9309999999999998E-2</v>
      </c>
      <c r="O9" s="167">
        <f>ROUND(E9*N9,2)</f>
        <v>1.29</v>
      </c>
      <c r="P9" s="167">
        <v>0</v>
      </c>
      <c r="Q9" s="167">
        <f>ROUND(E9*P9,2)</f>
        <v>0</v>
      </c>
      <c r="R9" s="167"/>
      <c r="S9" s="167" t="s">
        <v>113</v>
      </c>
      <c r="T9" s="168" t="s">
        <v>114</v>
      </c>
      <c r="U9" s="153">
        <v>0.66781000000000001</v>
      </c>
      <c r="V9" s="153">
        <f>ROUND(E9*U9,2)</f>
        <v>21.97</v>
      </c>
      <c r="W9" s="153"/>
      <c r="X9" s="153" t="s">
        <v>115</v>
      </c>
      <c r="Y9" s="148"/>
      <c r="Z9" s="148"/>
      <c r="AA9" s="148"/>
      <c r="AB9" s="148"/>
      <c r="AC9" s="148"/>
      <c r="AD9" s="148"/>
      <c r="AE9" s="148"/>
      <c r="AF9" s="148"/>
      <c r="AG9" s="148" t="s">
        <v>116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1"/>
      <c r="B10" s="152"/>
      <c r="C10" s="178" t="s">
        <v>117</v>
      </c>
      <c r="D10" s="154"/>
      <c r="E10" s="155">
        <v>32.9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48"/>
      <c r="Z10" s="148"/>
      <c r="AA10" s="148"/>
      <c r="AB10" s="148"/>
      <c r="AC10" s="148"/>
      <c r="AD10" s="148"/>
      <c r="AE10" s="148"/>
      <c r="AF10" s="148"/>
      <c r="AG10" s="148" t="s">
        <v>118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63">
        <v>2</v>
      </c>
      <c r="B11" s="164" t="s">
        <v>119</v>
      </c>
      <c r="C11" s="177" t="s">
        <v>120</v>
      </c>
      <c r="D11" s="165" t="s">
        <v>112</v>
      </c>
      <c r="E11" s="166">
        <v>32.9</v>
      </c>
      <c r="F11" s="167"/>
      <c r="G11" s="167">
        <f>ROUND(E11*F11,2)</f>
        <v>0</v>
      </c>
      <c r="H11" s="167">
        <v>0</v>
      </c>
      <c r="I11" s="167">
        <f>ROUND(E11*H11,2)</f>
        <v>0</v>
      </c>
      <c r="J11" s="167">
        <v>198.5</v>
      </c>
      <c r="K11" s="167">
        <f>ROUND(E11*J11,2)</f>
        <v>6530.65</v>
      </c>
      <c r="L11" s="167">
        <v>21</v>
      </c>
      <c r="M11" s="167">
        <f>G11*(1+L11/100)</f>
        <v>0</v>
      </c>
      <c r="N11" s="167">
        <v>0</v>
      </c>
      <c r="O11" s="167">
        <f>ROUND(E11*N11,2)</f>
        <v>0</v>
      </c>
      <c r="P11" s="167">
        <v>0</v>
      </c>
      <c r="Q11" s="167">
        <f>ROUND(E11*P11,2)</f>
        <v>0</v>
      </c>
      <c r="R11" s="167"/>
      <c r="S11" s="167" t="s">
        <v>113</v>
      </c>
      <c r="T11" s="168" t="s">
        <v>114</v>
      </c>
      <c r="U11" s="153">
        <v>0.33073999999999998</v>
      </c>
      <c r="V11" s="153">
        <f>ROUND(E11*U11,2)</f>
        <v>10.88</v>
      </c>
      <c r="W11" s="153"/>
      <c r="X11" s="153" t="s">
        <v>115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51"/>
      <c r="B12" s="152"/>
      <c r="C12" s="178" t="s">
        <v>117</v>
      </c>
      <c r="D12" s="154"/>
      <c r="E12" s="155">
        <v>32.9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48"/>
      <c r="Z12" s="148"/>
      <c r="AA12" s="148"/>
      <c r="AB12" s="148"/>
      <c r="AC12" s="148"/>
      <c r="AD12" s="148"/>
      <c r="AE12" s="148"/>
      <c r="AF12" s="148"/>
      <c r="AG12" s="148" t="s">
        <v>118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>
      <c r="A13" s="157" t="s">
        <v>108</v>
      </c>
      <c r="B13" s="158" t="s">
        <v>70</v>
      </c>
      <c r="C13" s="176" t="s">
        <v>71</v>
      </c>
      <c r="D13" s="159"/>
      <c r="E13" s="160"/>
      <c r="F13" s="161"/>
      <c r="G13" s="161">
        <f>SUMIF(AG14:AG40,"&lt;&gt;NOR",G14:G40)</f>
        <v>0</v>
      </c>
      <c r="H13" s="161"/>
      <c r="I13" s="161">
        <f>SUM(I14:I40)</f>
        <v>302129.64</v>
      </c>
      <c r="J13" s="161"/>
      <c r="K13" s="161">
        <f>SUM(K14:K40)</f>
        <v>453241.07</v>
      </c>
      <c r="L13" s="161"/>
      <c r="M13" s="161">
        <f>SUM(M14:M40)</f>
        <v>0</v>
      </c>
      <c r="N13" s="161"/>
      <c r="O13" s="161">
        <f>SUM(O14:O40)</f>
        <v>34.96</v>
      </c>
      <c r="P13" s="161"/>
      <c r="Q13" s="161">
        <f>SUM(Q14:Q40)</f>
        <v>0</v>
      </c>
      <c r="R13" s="161"/>
      <c r="S13" s="161"/>
      <c r="T13" s="162"/>
      <c r="U13" s="156"/>
      <c r="V13" s="156">
        <f>SUM(V14:V40)</f>
        <v>1092.7199999999998</v>
      </c>
      <c r="W13" s="156"/>
      <c r="X13" s="156"/>
      <c r="AG13" t="s">
        <v>109</v>
      </c>
    </row>
    <row r="14" spans="1:60" outlineLevel="1">
      <c r="A14" s="163">
        <v>3</v>
      </c>
      <c r="B14" s="164" t="s">
        <v>121</v>
      </c>
      <c r="C14" s="177" t="s">
        <v>122</v>
      </c>
      <c r="D14" s="165" t="s">
        <v>112</v>
      </c>
      <c r="E14" s="166">
        <v>820.27</v>
      </c>
      <c r="F14" s="167"/>
      <c r="G14" s="167">
        <f>ROUND(E14*F14,2)</f>
        <v>0</v>
      </c>
      <c r="H14" s="167">
        <v>7.38</v>
      </c>
      <c r="I14" s="167">
        <f>ROUND(E14*H14,2)</f>
        <v>6053.59</v>
      </c>
      <c r="J14" s="167">
        <v>137.12</v>
      </c>
      <c r="K14" s="167">
        <f>ROUND(E14*J14,2)</f>
        <v>112475.42</v>
      </c>
      <c r="L14" s="167">
        <v>21</v>
      </c>
      <c r="M14" s="167">
        <f>G14*(1+L14/100)</f>
        <v>0</v>
      </c>
      <c r="N14" s="167">
        <v>2.0000000000000002E-5</v>
      </c>
      <c r="O14" s="167">
        <f>ROUND(E14*N14,2)</f>
        <v>0.02</v>
      </c>
      <c r="P14" s="167">
        <v>0</v>
      </c>
      <c r="Q14" s="167">
        <f>ROUND(E14*P14,2)</f>
        <v>0</v>
      </c>
      <c r="R14" s="167"/>
      <c r="S14" s="167" t="s">
        <v>113</v>
      </c>
      <c r="T14" s="168" t="s">
        <v>114</v>
      </c>
      <c r="U14" s="153">
        <v>0.32</v>
      </c>
      <c r="V14" s="153">
        <f>ROUND(E14*U14,2)</f>
        <v>262.49</v>
      </c>
      <c r="W14" s="153"/>
      <c r="X14" s="153" t="s">
        <v>115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116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>
      <c r="A15" s="151"/>
      <c r="B15" s="152"/>
      <c r="C15" s="178" t="s">
        <v>123</v>
      </c>
      <c r="D15" s="154"/>
      <c r="E15" s="155">
        <v>642.6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48"/>
      <c r="Z15" s="148"/>
      <c r="AA15" s="148"/>
      <c r="AB15" s="148"/>
      <c r="AC15" s="148"/>
      <c r="AD15" s="148"/>
      <c r="AE15" s="148"/>
      <c r="AF15" s="148"/>
      <c r="AG15" s="148" t="s">
        <v>118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>
      <c r="A16" s="151"/>
      <c r="B16" s="152"/>
      <c r="C16" s="178" t="s">
        <v>124</v>
      </c>
      <c r="D16" s="154"/>
      <c r="E16" s="155">
        <v>22.8</v>
      </c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48"/>
      <c r="Z16" s="148"/>
      <c r="AA16" s="148"/>
      <c r="AB16" s="148"/>
      <c r="AC16" s="148"/>
      <c r="AD16" s="148"/>
      <c r="AE16" s="148"/>
      <c r="AF16" s="148"/>
      <c r="AG16" s="148" t="s">
        <v>118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>
      <c r="A17" s="151"/>
      <c r="B17" s="152"/>
      <c r="C17" s="178" t="s">
        <v>125</v>
      </c>
      <c r="D17" s="154"/>
      <c r="E17" s="155">
        <v>47.1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48"/>
      <c r="Z17" s="148"/>
      <c r="AA17" s="148"/>
      <c r="AB17" s="148"/>
      <c r="AC17" s="148"/>
      <c r="AD17" s="148"/>
      <c r="AE17" s="148"/>
      <c r="AF17" s="148"/>
      <c r="AG17" s="148" t="s">
        <v>118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>
      <c r="A18" s="151"/>
      <c r="B18" s="152"/>
      <c r="C18" s="178" t="s">
        <v>126</v>
      </c>
      <c r="D18" s="154"/>
      <c r="E18" s="155">
        <v>107.77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48"/>
      <c r="Z18" s="148"/>
      <c r="AA18" s="148"/>
      <c r="AB18" s="148"/>
      <c r="AC18" s="148"/>
      <c r="AD18" s="148"/>
      <c r="AE18" s="148"/>
      <c r="AF18" s="148"/>
      <c r="AG18" s="148" t="s">
        <v>118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63">
        <v>4</v>
      </c>
      <c r="B19" s="164" t="s">
        <v>127</v>
      </c>
      <c r="C19" s="177" t="s">
        <v>128</v>
      </c>
      <c r="D19" s="165" t="s">
        <v>112</v>
      </c>
      <c r="E19" s="166">
        <v>22.8</v>
      </c>
      <c r="F19" s="167"/>
      <c r="G19" s="167">
        <f>ROUND(E19*F19,2)</f>
        <v>0</v>
      </c>
      <c r="H19" s="167">
        <v>34.67</v>
      </c>
      <c r="I19" s="167">
        <f>ROUND(E19*H19,2)</f>
        <v>790.48</v>
      </c>
      <c r="J19" s="167">
        <v>140.33000000000001</v>
      </c>
      <c r="K19" s="167">
        <f>ROUND(E19*J19,2)</f>
        <v>3199.52</v>
      </c>
      <c r="L19" s="167">
        <v>21</v>
      </c>
      <c r="M19" s="167">
        <f>G19*(1+L19/100)</f>
        <v>0</v>
      </c>
      <c r="N19" s="167">
        <v>4.9699999999999996E-3</v>
      </c>
      <c r="O19" s="167">
        <f>ROUND(E19*N19,2)</f>
        <v>0.11</v>
      </c>
      <c r="P19" s="167">
        <v>0</v>
      </c>
      <c r="Q19" s="167">
        <f>ROUND(E19*P19,2)</f>
        <v>0</v>
      </c>
      <c r="R19" s="167"/>
      <c r="S19" s="167" t="s">
        <v>113</v>
      </c>
      <c r="T19" s="168" t="s">
        <v>114</v>
      </c>
      <c r="U19" s="153">
        <v>0.36499999999999999</v>
      </c>
      <c r="V19" s="153">
        <f>ROUND(E19*U19,2)</f>
        <v>8.32</v>
      </c>
      <c r="W19" s="153"/>
      <c r="X19" s="153" t="s">
        <v>115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116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>
      <c r="A20" s="151"/>
      <c r="B20" s="152"/>
      <c r="C20" s="239" t="s">
        <v>129</v>
      </c>
      <c r="D20" s="240"/>
      <c r="E20" s="240"/>
      <c r="F20" s="240"/>
      <c r="G20" s="240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48"/>
      <c r="Z20" s="148"/>
      <c r="AA20" s="148"/>
      <c r="AB20" s="148"/>
      <c r="AC20" s="148"/>
      <c r="AD20" s="148"/>
      <c r="AE20" s="148"/>
      <c r="AF20" s="148"/>
      <c r="AG20" s="148" t="s">
        <v>130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>
      <c r="A21" s="151"/>
      <c r="B21" s="152"/>
      <c r="C21" s="178" t="s">
        <v>124</v>
      </c>
      <c r="D21" s="154"/>
      <c r="E21" s="155">
        <v>22.8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48"/>
      <c r="Z21" s="148"/>
      <c r="AA21" s="148"/>
      <c r="AB21" s="148"/>
      <c r="AC21" s="148"/>
      <c r="AD21" s="148"/>
      <c r="AE21" s="148"/>
      <c r="AF21" s="148"/>
      <c r="AG21" s="148" t="s">
        <v>118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63">
        <v>5</v>
      </c>
      <c r="B22" s="164" t="s">
        <v>131</v>
      </c>
      <c r="C22" s="177" t="s">
        <v>132</v>
      </c>
      <c r="D22" s="165" t="s">
        <v>112</v>
      </c>
      <c r="E22" s="166">
        <v>689.7</v>
      </c>
      <c r="F22" s="167"/>
      <c r="G22" s="167">
        <f>ROUND(E22*F22,2)</f>
        <v>0</v>
      </c>
      <c r="H22" s="167">
        <v>94.42</v>
      </c>
      <c r="I22" s="167">
        <f>ROUND(E22*H22,2)</f>
        <v>65121.47</v>
      </c>
      <c r="J22" s="167">
        <v>29.08</v>
      </c>
      <c r="K22" s="167">
        <f>ROUND(E22*J22,2)</f>
        <v>20056.48</v>
      </c>
      <c r="L22" s="167">
        <v>21</v>
      </c>
      <c r="M22" s="167">
        <f>G22*(1+L22/100)</f>
        <v>0</v>
      </c>
      <c r="N22" s="167">
        <v>7.3499999999999998E-3</v>
      </c>
      <c r="O22" s="167">
        <f>ROUND(E22*N22,2)</f>
        <v>5.07</v>
      </c>
      <c r="P22" s="167">
        <v>0</v>
      </c>
      <c r="Q22" s="167">
        <f>ROUND(E22*P22,2)</f>
        <v>0</v>
      </c>
      <c r="R22" s="167"/>
      <c r="S22" s="167" t="s">
        <v>113</v>
      </c>
      <c r="T22" s="168" t="s">
        <v>114</v>
      </c>
      <c r="U22" s="153">
        <v>8.1000000000000003E-2</v>
      </c>
      <c r="V22" s="153">
        <f>ROUND(E22*U22,2)</f>
        <v>55.87</v>
      </c>
      <c r="W22" s="153"/>
      <c r="X22" s="153" t="s">
        <v>115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116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51"/>
      <c r="B23" s="152"/>
      <c r="C23" s="178" t="s">
        <v>123</v>
      </c>
      <c r="D23" s="154"/>
      <c r="E23" s="155">
        <v>642.6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48"/>
      <c r="Z23" s="148"/>
      <c r="AA23" s="148"/>
      <c r="AB23" s="148"/>
      <c r="AC23" s="148"/>
      <c r="AD23" s="148"/>
      <c r="AE23" s="148"/>
      <c r="AF23" s="148"/>
      <c r="AG23" s="148" t="s">
        <v>118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51"/>
      <c r="B24" s="152"/>
      <c r="C24" s="178" t="s">
        <v>125</v>
      </c>
      <c r="D24" s="154"/>
      <c r="E24" s="155">
        <v>47.1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48"/>
      <c r="Z24" s="148"/>
      <c r="AA24" s="148"/>
      <c r="AB24" s="148"/>
      <c r="AC24" s="148"/>
      <c r="AD24" s="148"/>
      <c r="AE24" s="148"/>
      <c r="AF24" s="148"/>
      <c r="AG24" s="148" t="s">
        <v>118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>
      <c r="A25" s="163">
        <v>6</v>
      </c>
      <c r="B25" s="164" t="s">
        <v>133</v>
      </c>
      <c r="C25" s="177" t="s">
        <v>134</v>
      </c>
      <c r="D25" s="165" t="s">
        <v>135</v>
      </c>
      <c r="E25" s="166">
        <v>373</v>
      </c>
      <c r="F25" s="167"/>
      <c r="G25" s="167">
        <f>ROUND(E25*F25,2)</f>
        <v>0</v>
      </c>
      <c r="H25" s="167">
        <v>26.45</v>
      </c>
      <c r="I25" s="167">
        <f>ROUND(E25*H25,2)</f>
        <v>9865.85</v>
      </c>
      <c r="J25" s="167">
        <v>17.95</v>
      </c>
      <c r="K25" s="167">
        <f>ROUND(E25*J25,2)</f>
        <v>6695.35</v>
      </c>
      <c r="L25" s="167">
        <v>21</v>
      </c>
      <c r="M25" s="167">
        <f>G25*(1+L25/100)</f>
        <v>0</v>
      </c>
      <c r="N25" s="167">
        <v>3.1E-4</v>
      </c>
      <c r="O25" s="167">
        <f>ROUND(E25*N25,2)</f>
        <v>0.12</v>
      </c>
      <c r="P25" s="167">
        <v>0</v>
      </c>
      <c r="Q25" s="167">
        <f>ROUND(E25*P25,2)</f>
        <v>0</v>
      </c>
      <c r="R25" s="167"/>
      <c r="S25" s="167" t="s">
        <v>113</v>
      </c>
      <c r="T25" s="168" t="s">
        <v>114</v>
      </c>
      <c r="U25" s="153">
        <v>0.05</v>
      </c>
      <c r="V25" s="153">
        <f>ROUND(E25*U25,2)</f>
        <v>18.649999999999999</v>
      </c>
      <c r="W25" s="153"/>
      <c r="X25" s="153" t="s">
        <v>115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116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>
      <c r="A26" s="151"/>
      <c r="B26" s="152"/>
      <c r="C26" s="178" t="s">
        <v>136</v>
      </c>
      <c r="D26" s="154"/>
      <c r="E26" s="155">
        <v>373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48"/>
      <c r="Z26" s="148"/>
      <c r="AA26" s="148"/>
      <c r="AB26" s="148"/>
      <c r="AC26" s="148"/>
      <c r="AD26" s="148"/>
      <c r="AE26" s="148"/>
      <c r="AF26" s="148"/>
      <c r="AG26" s="148" t="s">
        <v>118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63">
        <v>7</v>
      </c>
      <c r="B27" s="164" t="s">
        <v>137</v>
      </c>
      <c r="C27" s="177" t="s">
        <v>138</v>
      </c>
      <c r="D27" s="165" t="s">
        <v>112</v>
      </c>
      <c r="E27" s="166">
        <v>689.7</v>
      </c>
      <c r="F27" s="167"/>
      <c r="G27" s="167">
        <f>ROUND(E27*F27,2)</f>
        <v>0</v>
      </c>
      <c r="H27" s="167">
        <v>42.95</v>
      </c>
      <c r="I27" s="167">
        <f>ROUND(E27*H27,2)</f>
        <v>29622.62</v>
      </c>
      <c r="J27" s="167">
        <v>174.05</v>
      </c>
      <c r="K27" s="167">
        <f>ROUND(E27*J27,2)</f>
        <v>120042.29</v>
      </c>
      <c r="L27" s="167">
        <v>21</v>
      </c>
      <c r="M27" s="167">
        <f>G27*(1+L27/100)</f>
        <v>0</v>
      </c>
      <c r="N27" s="167">
        <v>2.529E-2</v>
      </c>
      <c r="O27" s="167">
        <f>ROUND(E27*N27,2)</f>
        <v>17.440000000000001</v>
      </c>
      <c r="P27" s="167">
        <v>0</v>
      </c>
      <c r="Q27" s="167">
        <f>ROUND(E27*P27,2)</f>
        <v>0</v>
      </c>
      <c r="R27" s="167"/>
      <c r="S27" s="167" t="s">
        <v>113</v>
      </c>
      <c r="T27" s="168" t="s">
        <v>114</v>
      </c>
      <c r="U27" s="153">
        <v>0.29499999999999998</v>
      </c>
      <c r="V27" s="153">
        <f>ROUND(E27*U27,2)</f>
        <v>203.46</v>
      </c>
      <c r="W27" s="153"/>
      <c r="X27" s="153" t="s">
        <v>115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>
      <c r="A28" s="151"/>
      <c r="B28" s="152"/>
      <c r="C28" s="239" t="s">
        <v>139</v>
      </c>
      <c r="D28" s="240"/>
      <c r="E28" s="240"/>
      <c r="F28" s="240"/>
      <c r="G28" s="240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48"/>
      <c r="Z28" s="148"/>
      <c r="AA28" s="148"/>
      <c r="AB28" s="148"/>
      <c r="AC28" s="148"/>
      <c r="AD28" s="148"/>
      <c r="AE28" s="148"/>
      <c r="AF28" s="148"/>
      <c r="AG28" s="148" t="s">
        <v>130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69" t="str">
        <f>C28</f>
        <v>Omítka typu .tec 934 s výztužnými vlákny, ručně, strženo latí, vrstva 15-35 mm, průměrná vrstva 25 mm</v>
      </c>
      <c r="BB28" s="148"/>
      <c r="BC28" s="148"/>
      <c r="BD28" s="148"/>
      <c r="BE28" s="148"/>
      <c r="BF28" s="148"/>
      <c r="BG28" s="148"/>
      <c r="BH28" s="148"/>
    </row>
    <row r="29" spans="1:60" outlineLevel="1">
      <c r="A29" s="151"/>
      <c r="B29" s="152"/>
      <c r="C29" s="178" t="s">
        <v>123</v>
      </c>
      <c r="D29" s="154"/>
      <c r="E29" s="155">
        <v>642.6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48"/>
      <c r="Z29" s="148"/>
      <c r="AA29" s="148"/>
      <c r="AB29" s="148"/>
      <c r="AC29" s="148"/>
      <c r="AD29" s="148"/>
      <c r="AE29" s="148"/>
      <c r="AF29" s="148"/>
      <c r="AG29" s="148" t="s">
        <v>118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>
      <c r="A30" s="151"/>
      <c r="B30" s="152"/>
      <c r="C30" s="178" t="s">
        <v>125</v>
      </c>
      <c r="D30" s="154"/>
      <c r="E30" s="155">
        <v>47.1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48"/>
      <c r="Z30" s="148"/>
      <c r="AA30" s="148"/>
      <c r="AB30" s="148"/>
      <c r="AC30" s="148"/>
      <c r="AD30" s="148"/>
      <c r="AE30" s="148"/>
      <c r="AF30" s="148"/>
      <c r="AG30" s="148" t="s">
        <v>118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>
      <c r="A31" s="163">
        <v>8</v>
      </c>
      <c r="B31" s="164" t="s">
        <v>140</v>
      </c>
      <c r="C31" s="177" t="s">
        <v>141</v>
      </c>
      <c r="D31" s="165" t="s">
        <v>112</v>
      </c>
      <c r="E31" s="166">
        <v>689.7</v>
      </c>
      <c r="F31" s="167"/>
      <c r="G31" s="167">
        <f>ROUND(E31*F31,2)</f>
        <v>0</v>
      </c>
      <c r="H31" s="167">
        <v>90.65</v>
      </c>
      <c r="I31" s="167">
        <f>ROUND(E31*H31,2)</f>
        <v>62521.31</v>
      </c>
      <c r="J31" s="167">
        <v>89.35</v>
      </c>
      <c r="K31" s="167">
        <f>ROUND(E31*J31,2)</f>
        <v>61624.7</v>
      </c>
      <c r="L31" s="167">
        <v>21</v>
      </c>
      <c r="M31" s="167">
        <f>G31*(1+L31/100)</f>
        <v>0</v>
      </c>
      <c r="N31" s="167">
        <v>8.0000000000000004E-4</v>
      </c>
      <c r="O31" s="167">
        <f>ROUND(E31*N31,2)</f>
        <v>0.55000000000000004</v>
      </c>
      <c r="P31" s="167">
        <v>0</v>
      </c>
      <c r="Q31" s="167">
        <f>ROUND(E31*P31,2)</f>
        <v>0</v>
      </c>
      <c r="R31" s="167"/>
      <c r="S31" s="167" t="s">
        <v>113</v>
      </c>
      <c r="T31" s="168" t="s">
        <v>114</v>
      </c>
      <c r="U31" s="153">
        <v>0.23</v>
      </c>
      <c r="V31" s="153">
        <f>ROUND(E31*U31,2)</f>
        <v>158.63</v>
      </c>
      <c r="W31" s="153"/>
      <c r="X31" s="153" t="s">
        <v>115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116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>
      <c r="A32" s="151"/>
      <c r="B32" s="152"/>
      <c r="C32" s="178" t="s">
        <v>123</v>
      </c>
      <c r="D32" s="154"/>
      <c r="E32" s="155">
        <v>642.6</v>
      </c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48"/>
      <c r="Z32" s="148"/>
      <c r="AA32" s="148"/>
      <c r="AB32" s="148"/>
      <c r="AC32" s="148"/>
      <c r="AD32" s="148"/>
      <c r="AE32" s="148"/>
      <c r="AF32" s="148"/>
      <c r="AG32" s="148" t="s">
        <v>118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>
      <c r="A33" s="151"/>
      <c r="B33" s="152"/>
      <c r="C33" s="178" t="s">
        <v>125</v>
      </c>
      <c r="D33" s="154"/>
      <c r="E33" s="155">
        <v>47.1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48"/>
      <c r="Z33" s="148"/>
      <c r="AA33" s="148"/>
      <c r="AB33" s="148"/>
      <c r="AC33" s="148"/>
      <c r="AD33" s="148"/>
      <c r="AE33" s="148"/>
      <c r="AF33" s="148"/>
      <c r="AG33" s="148" t="s">
        <v>118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>
      <c r="A34" s="170">
        <v>9</v>
      </c>
      <c r="B34" s="171" t="s">
        <v>142</v>
      </c>
      <c r="C34" s="179" t="s">
        <v>143</v>
      </c>
      <c r="D34" s="172" t="s">
        <v>112</v>
      </c>
      <c r="E34" s="173">
        <v>820</v>
      </c>
      <c r="F34" s="174"/>
      <c r="G34" s="174">
        <f>ROUND(E34*F34,2)</f>
        <v>0</v>
      </c>
      <c r="H34" s="174">
        <v>0</v>
      </c>
      <c r="I34" s="174">
        <f>ROUND(E34*H34,2)</f>
        <v>0</v>
      </c>
      <c r="J34" s="174">
        <v>122</v>
      </c>
      <c r="K34" s="174">
        <f>ROUND(E34*J34,2)</f>
        <v>100040</v>
      </c>
      <c r="L34" s="174">
        <v>21</v>
      </c>
      <c r="M34" s="174">
        <f>G34*(1+L34/100)</f>
        <v>0</v>
      </c>
      <c r="N34" s="174">
        <v>0</v>
      </c>
      <c r="O34" s="174">
        <f>ROUND(E34*N34,2)</f>
        <v>0</v>
      </c>
      <c r="P34" s="174">
        <v>0</v>
      </c>
      <c r="Q34" s="174">
        <f>ROUND(E34*P34,2)</f>
        <v>0</v>
      </c>
      <c r="R34" s="174"/>
      <c r="S34" s="174" t="s">
        <v>113</v>
      </c>
      <c r="T34" s="175" t="s">
        <v>114</v>
      </c>
      <c r="U34" s="153">
        <v>0.38</v>
      </c>
      <c r="V34" s="153">
        <f>ROUND(E34*U34,2)</f>
        <v>311.60000000000002</v>
      </c>
      <c r="W34" s="153"/>
      <c r="X34" s="153" t="s">
        <v>115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>
      <c r="A35" s="163">
        <v>10</v>
      </c>
      <c r="B35" s="164" t="s">
        <v>144</v>
      </c>
      <c r="C35" s="177" t="s">
        <v>145</v>
      </c>
      <c r="D35" s="165" t="s">
        <v>146</v>
      </c>
      <c r="E35" s="166">
        <v>1.974</v>
      </c>
      <c r="F35" s="167"/>
      <c r="G35" s="167">
        <f>ROUND(E35*F35,2)</f>
        <v>0</v>
      </c>
      <c r="H35" s="167">
        <v>2281.87</v>
      </c>
      <c r="I35" s="167">
        <f>ROUND(E35*H35,2)</f>
        <v>4504.41</v>
      </c>
      <c r="J35" s="167">
        <v>1088.1300000000001</v>
      </c>
      <c r="K35" s="167">
        <f>ROUND(E35*J35,2)</f>
        <v>2147.9699999999998</v>
      </c>
      <c r="L35" s="167">
        <v>21</v>
      </c>
      <c r="M35" s="167">
        <f>G35*(1+L35/100)</f>
        <v>0</v>
      </c>
      <c r="N35" s="167">
        <v>2.5249999999999999</v>
      </c>
      <c r="O35" s="167">
        <f>ROUND(E35*N35,2)</f>
        <v>4.9800000000000004</v>
      </c>
      <c r="P35" s="167">
        <v>0</v>
      </c>
      <c r="Q35" s="167">
        <f>ROUND(E35*P35,2)</f>
        <v>0</v>
      </c>
      <c r="R35" s="167"/>
      <c r="S35" s="167" t="s">
        <v>113</v>
      </c>
      <c r="T35" s="168" t="s">
        <v>114</v>
      </c>
      <c r="U35" s="153">
        <v>3.2130000000000001</v>
      </c>
      <c r="V35" s="153">
        <f>ROUND(E35*U35,2)</f>
        <v>6.34</v>
      </c>
      <c r="W35" s="153"/>
      <c r="X35" s="153" t="s">
        <v>115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116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>
      <c r="A36" s="151"/>
      <c r="B36" s="152"/>
      <c r="C36" s="178" t="s">
        <v>147</v>
      </c>
      <c r="D36" s="154"/>
      <c r="E36" s="155">
        <v>1.974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48"/>
      <c r="Z36" s="148"/>
      <c r="AA36" s="148"/>
      <c r="AB36" s="148"/>
      <c r="AC36" s="148"/>
      <c r="AD36" s="148"/>
      <c r="AE36" s="148"/>
      <c r="AF36" s="148"/>
      <c r="AG36" s="148" t="s">
        <v>118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>
      <c r="A37" s="163">
        <v>11</v>
      </c>
      <c r="B37" s="164" t="s">
        <v>148</v>
      </c>
      <c r="C37" s="177" t="s">
        <v>149</v>
      </c>
      <c r="D37" s="165" t="s">
        <v>146</v>
      </c>
      <c r="E37" s="166">
        <v>1.974</v>
      </c>
      <c r="F37" s="167"/>
      <c r="G37" s="167">
        <f>ROUND(E37*F37,2)</f>
        <v>0</v>
      </c>
      <c r="H37" s="167">
        <v>0</v>
      </c>
      <c r="I37" s="167">
        <f>ROUND(E37*H37,2)</f>
        <v>0</v>
      </c>
      <c r="J37" s="167">
        <v>329</v>
      </c>
      <c r="K37" s="167">
        <f>ROUND(E37*J37,2)</f>
        <v>649.45000000000005</v>
      </c>
      <c r="L37" s="167">
        <v>21</v>
      </c>
      <c r="M37" s="167">
        <f>G37*(1+L37/100)</f>
        <v>0</v>
      </c>
      <c r="N37" s="167">
        <v>0</v>
      </c>
      <c r="O37" s="167">
        <f>ROUND(E37*N37,2)</f>
        <v>0</v>
      </c>
      <c r="P37" s="167">
        <v>0</v>
      </c>
      <c r="Q37" s="167">
        <f>ROUND(E37*P37,2)</f>
        <v>0</v>
      </c>
      <c r="R37" s="167"/>
      <c r="S37" s="167" t="s">
        <v>113</v>
      </c>
      <c r="T37" s="168" t="s">
        <v>114</v>
      </c>
      <c r="U37" s="153">
        <v>0.82</v>
      </c>
      <c r="V37" s="153">
        <f>ROUND(E37*U37,2)</f>
        <v>1.62</v>
      </c>
      <c r="W37" s="153"/>
      <c r="X37" s="153" t="s">
        <v>115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116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51"/>
      <c r="B38" s="152"/>
      <c r="C38" s="178" t="s">
        <v>150</v>
      </c>
      <c r="D38" s="154"/>
      <c r="E38" s="155">
        <v>1.974</v>
      </c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48"/>
      <c r="Z38" s="148"/>
      <c r="AA38" s="148"/>
      <c r="AB38" s="148"/>
      <c r="AC38" s="148"/>
      <c r="AD38" s="148"/>
      <c r="AE38" s="148"/>
      <c r="AF38" s="148"/>
      <c r="AG38" s="148" t="s">
        <v>118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>
      <c r="A39" s="163">
        <v>12</v>
      </c>
      <c r="B39" s="164" t="s">
        <v>151</v>
      </c>
      <c r="C39" s="177" t="s">
        <v>152</v>
      </c>
      <c r="D39" s="165" t="s">
        <v>112</v>
      </c>
      <c r="E39" s="166">
        <v>107.77</v>
      </c>
      <c r="F39" s="167"/>
      <c r="G39" s="167">
        <f>ROUND(E39*F39,2)</f>
        <v>0</v>
      </c>
      <c r="H39" s="167">
        <v>1147.3499999999999</v>
      </c>
      <c r="I39" s="167">
        <f>ROUND(E39*H39,2)</f>
        <v>123649.91</v>
      </c>
      <c r="J39" s="167">
        <v>244.13</v>
      </c>
      <c r="K39" s="167">
        <f>ROUND(E39*J39,2)</f>
        <v>26309.89</v>
      </c>
      <c r="L39" s="167">
        <v>21</v>
      </c>
      <c r="M39" s="167">
        <f>G39*(1+L39/100)</f>
        <v>0</v>
      </c>
      <c r="N39" s="167">
        <v>6.1870000000000001E-2</v>
      </c>
      <c r="O39" s="167">
        <f>ROUND(E39*N39,2)</f>
        <v>6.67</v>
      </c>
      <c r="P39" s="167">
        <v>0</v>
      </c>
      <c r="Q39" s="167">
        <f>ROUND(E39*P39,2)</f>
        <v>0</v>
      </c>
      <c r="R39" s="167"/>
      <c r="S39" s="167" t="s">
        <v>113</v>
      </c>
      <c r="T39" s="168" t="s">
        <v>153</v>
      </c>
      <c r="U39" s="153">
        <v>0.61</v>
      </c>
      <c r="V39" s="153">
        <f>ROUND(E39*U39,2)</f>
        <v>65.739999999999995</v>
      </c>
      <c r="W39" s="153"/>
      <c r="X39" s="153" t="s">
        <v>115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116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>
      <c r="A40" s="151"/>
      <c r="B40" s="152"/>
      <c r="C40" s="178" t="s">
        <v>126</v>
      </c>
      <c r="D40" s="154"/>
      <c r="E40" s="155">
        <v>107.77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48"/>
      <c r="Z40" s="148"/>
      <c r="AA40" s="148"/>
      <c r="AB40" s="148"/>
      <c r="AC40" s="148"/>
      <c r="AD40" s="148"/>
      <c r="AE40" s="148"/>
      <c r="AF40" s="148"/>
      <c r="AG40" s="148" t="s">
        <v>118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>
      <c r="A41" s="157" t="s">
        <v>108</v>
      </c>
      <c r="B41" s="158" t="s">
        <v>72</v>
      </c>
      <c r="C41" s="176" t="s">
        <v>73</v>
      </c>
      <c r="D41" s="159"/>
      <c r="E41" s="160"/>
      <c r="F41" s="161"/>
      <c r="G41" s="161">
        <f>SUMIF(AG42:AG47,"&lt;&gt;NOR",G42:G47)</f>
        <v>0</v>
      </c>
      <c r="H41" s="161"/>
      <c r="I41" s="161">
        <f>SUM(I42:I47)</f>
        <v>0</v>
      </c>
      <c r="J41" s="161"/>
      <c r="K41" s="161">
        <f>SUM(K42:K47)</f>
        <v>19379.310000000001</v>
      </c>
      <c r="L41" s="161"/>
      <c r="M41" s="161">
        <f>SUM(M42:M47)</f>
        <v>0</v>
      </c>
      <c r="N41" s="161"/>
      <c r="O41" s="161">
        <f>SUM(O42:O47)</f>
        <v>0</v>
      </c>
      <c r="P41" s="161"/>
      <c r="Q41" s="161">
        <f>SUM(Q42:Q47)</f>
        <v>20.27</v>
      </c>
      <c r="R41" s="161"/>
      <c r="S41" s="161"/>
      <c r="T41" s="162"/>
      <c r="U41" s="156"/>
      <c r="V41" s="156">
        <f>SUM(V42:V47)</f>
        <v>70.77</v>
      </c>
      <c r="W41" s="156"/>
      <c r="X41" s="156"/>
      <c r="AG41" t="s">
        <v>109</v>
      </c>
    </row>
    <row r="42" spans="1:60" outlineLevel="1">
      <c r="A42" s="163">
        <v>13</v>
      </c>
      <c r="B42" s="164" t="s">
        <v>154</v>
      </c>
      <c r="C42" s="177" t="s">
        <v>155</v>
      </c>
      <c r="D42" s="165" t="s">
        <v>112</v>
      </c>
      <c r="E42" s="166">
        <v>689.7</v>
      </c>
      <c r="F42" s="167"/>
      <c r="G42" s="167">
        <f>ROUND(E42*F42,2)</f>
        <v>0</v>
      </c>
      <c r="H42" s="167">
        <v>0</v>
      </c>
      <c r="I42" s="167">
        <f>ROUND(E42*H42,2)</f>
        <v>0</v>
      </c>
      <c r="J42" s="167">
        <v>27.3</v>
      </c>
      <c r="K42" s="167">
        <f>ROUND(E42*J42,2)</f>
        <v>18828.810000000001</v>
      </c>
      <c r="L42" s="167">
        <v>21</v>
      </c>
      <c r="M42" s="167">
        <f>G42*(1+L42/100)</f>
        <v>0</v>
      </c>
      <c r="N42" s="167">
        <v>0</v>
      </c>
      <c r="O42" s="167">
        <f>ROUND(E42*N42,2)</f>
        <v>0</v>
      </c>
      <c r="P42" s="167">
        <v>2.9000000000000001E-2</v>
      </c>
      <c r="Q42" s="167">
        <f>ROUND(E42*P42,2)</f>
        <v>20</v>
      </c>
      <c r="R42" s="167"/>
      <c r="S42" s="167" t="s">
        <v>113</v>
      </c>
      <c r="T42" s="168" t="s">
        <v>114</v>
      </c>
      <c r="U42" s="153">
        <v>0.1</v>
      </c>
      <c r="V42" s="153">
        <f>ROUND(E42*U42,2)</f>
        <v>68.97</v>
      </c>
      <c r="W42" s="153"/>
      <c r="X42" s="153" t="s">
        <v>115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116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51"/>
      <c r="B43" s="152"/>
      <c r="C43" s="178" t="s">
        <v>123</v>
      </c>
      <c r="D43" s="154"/>
      <c r="E43" s="155">
        <v>642.6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48"/>
      <c r="Z43" s="148"/>
      <c r="AA43" s="148"/>
      <c r="AB43" s="148"/>
      <c r="AC43" s="148"/>
      <c r="AD43" s="148"/>
      <c r="AE43" s="148"/>
      <c r="AF43" s="148"/>
      <c r="AG43" s="148" t="s">
        <v>118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51"/>
      <c r="B44" s="152"/>
      <c r="C44" s="178" t="s">
        <v>125</v>
      </c>
      <c r="D44" s="154"/>
      <c r="E44" s="155">
        <v>47.1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48"/>
      <c r="Z44" s="148"/>
      <c r="AA44" s="148"/>
      <c r="AB44" s="148"/>
      <c r="AC44" s="148"/>
      <c r="AD44" s="148"/>
      <c r="AE44" s="148"/>
      <c r="AF44" s="148"/>
      <c r="AG44" s="148" t="s">
        <v>118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63">
        <v>14</v>
      </c>
      <c r="B45" s="164" t="s">
        <v>156</v>
      </c>
      <c r="C45" s="177" t="s">
        <v>157</v>
      </c>
      <c r="D45" s="165" t="s">
        <v>112</v>
      </c>
      <c r="E45" s="166">
        <v>3</v>
      </c>
      <c r="F45" s="167"/>
      <c r="G45" s="167">
        <f>ROUND(E45*F45,2)</f>
        <v>0</v>
      </c>
      <c r="H45" s="167">
        <v>0</v>
      </c>
      <c r="I45" s="167">
        <f>ROUND(E45*H45,2)</f>
        <v>0</v>
      </c>
      <c r="J45" s="167">
        <v>183.5</v>
      </c>
      <c r="K45" s="167">
        <f>ROUND(E45*J45,2)</f>
        <v>550.5</v>
      </c>
      <c r="L45" s="167">
        <v>21</v>
      </c>
      <c r="M45" s="167">
        <f>G45*(1+L45/100)</f>
        <v>0</v>
      </c>
      <c r="N45" s="167">
        <v>0</v>
      </c>
      <c r="O45" s="167">
        <f>ROUND(E45*N45,2)</f>
        <v>0</v>
      </c>
      <c r="P45" s="167">
        <v>8.8999999999999996E-2</v>
      </c>
      <c r="Q45" s="167">
        <f>ROUND(E45*P45,2)</f>
        <v>0.27</v>
      </c>
      <c r="R45" s="167"/>
      <c r="S45" s="167" t="s">
        <v>113</v>
      </c>
      <c r="T45" s="168" t="s">
        <v>114</v>
      </c>
      <c r="U45" s="153">
        <v>0.6</v>
      </c>
      <c r="V45" s="153">
        <f>ROUND(E45*U45,2)</f>
        <v>1.8</v>
      </c>
      <c r="W45" s="153"/>
      <c r="X45" s="153" t="s">
        <v>115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116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51"/>
      <c r="B46" s="152"/>
      <c r="C46" s="239" t="s">
        <v>158</v>
      </c>
      <c r="D46" s="240"/>
      <c r="E46" s="240"/>
      <c r="F46" s="240"/>
      <c r="G46" s="240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48"/>
      <c r="Z46" s="148"/>
      <c r="AA46" s="148"/>
      <c r="AB46" s="148"/>
      <c r="AC46" s="148"/>
      <c r="AD46" s="148"/>
      <c r="AE46" s="148"/>
      <c r="AF46" s="148"/>
      <c r="AG46" s="148" t="s">
        <v>130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51"/>
      <c r="B47" s="152"/>
      <c r="C47" s="178" t="s">
        <v>159</v>
      </c>
      <c r="D47" s="154"/>
      <c r="E47" s="155">
        <v>3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48"/>
      <c r="Z47" s="148"/>
      <c r="AA47" s="148"/>
      <c r="AB47" s="148"/>
      <c r="AC47" s="148"/>
      <c r="AD47" s="148"/>
      <c r="AE47" s="148"/>
      <c r="AF47" s="148"/>
      <c r="AG47" s="148" t="s">
        <v>118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>
      <c r="A48" s="157" t="s">
        <v>108</v>
      </c>
      <c r="B48" s="158" t="s">
        <v>74</v>
      </c>
      <c r="C48" s="176" t="s">
        <v>75</v>
      </c>
      <c r="D48" s="159"/>
      <c r="E48" s="160"/>
      <c r="F48" s="161"/>
      <c r="G48" s="161">
        <f>SUMIF(AG49:AG49,"&lt;&gt;NOR",G49:G49)</f>
        <v>0</v>
      </c>
      <c r="H48" s="161"/>
      <c r="I48" s="161">
        <f>SUM(I49:I49)</f>
        <v>0</v>
      </c>
      <c r="J48" s="161"/>
      <c r="K48" s="161">
        <f>SUM(K49:K49)</f>
        <v>26103.1</v>
      </c>
      <c r="L48" s="161"/>
      <c r="M48" s="161">
        <f>SUM(M49:M49)</f>
        <v>0</v>
      </c>
      <c r="N48" s="161"/>
      <c r="O48" s="161">
        <f>SUM(O49:O49)</f>
        <v>0</v>
      </c>
      <c r="P48" s="161"/>
      <c r="Q48" s="161">
        <f>SUM(Q49:Q49)</f>
        <v>0</v>
      </c>
      <c r="R48" s="161"/>
      <c r="S48" s="161"/>
      <c r="T48" s="162"/>
      <c r="U48" s="156"/>
      <c r="V48" s="156">
        <f>SUM(V49:V49)</f>
        <v>76.13</v>
      </c>
      <c r="W48" s="156"/>
      <c r="X48" s="156"/>
      <c r="AG48" t="s">
        <v>109</v>
      </c>
    </row>
    <row r="49" spans="1:60" ht="22.5" outlineLevel="1">
      <c r="A49" s="170">
        <v>15</v>
      </c>
      <c r="B49" s="171" t="s">
        <v>160</v>
      </c>
      <c r="C49" s="179" t="s">
        <v>161</v>
      </c>
      <c r="D49" s="172" t="s">
        <v>162</v>
      </c>
      <c r="E49" s="173">
        <v>36.254300000000001</v>
      </c>
      <c r="F49" s="174"/>
      <c r="G49" s="174">
        <f>ROUND(E49*F49,2)</f>
        <v>0</v>
      </c>
      <c r="H49" s="174">
        <v>0</v>
      </c>
      <c r="I49" s="174">
        <f>ROUND(E49*H49,2)</f>
        <v>0</v>
      </c>
      <c r="J49" s="174">
        <v>720</v>
      </c>
      <c r="K49" s="174">
        <f>ROUND(E49*J49,2)</f>
        <v>26103.1</v>
      </c>
      <c r="L49" s="174">
        <v>21</v>
      </c>
      <c r="M49" s="174">
        <f>G49*(1+L49/100)</f>
        <v>0</v>
      </c>
      <c r="N49" s="174">
        <v>0</v>
      </c>
      <c r="O49" s="174">
        <f>ROUND(E49*N49,2)</f>
        <v>0</v>
      </c>
      <c r="P49" s="174">
        <v>0</v>
      </c>
      <c r="Q49" s="174">
        <f>ROUND(E49*P49,2)</f>
        <v>0</v>
      </c>
      <c r="R49" s="174"/>
      <c r="S49" s="174" t="s">
        <v>113</v>
      </c>
      <c r="T49" s="175" t="s">
        <v>114</v>
      </c>
      <c r="U49" s="153">
        <v>2.1</v>
      </c>
      <c r="V49" s="153">
        <f>ROUND(E49*U49,2)</f>
        <v>76.13</v>
      </c>
      <c r="W49" s="153"/>
      <c r="X49" s="153" t="s">
        <v>163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164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>
      <c r="A50" s="157" t="s">
        <v>108</v>
      </c>
      <c r="B50" s="158" t="s">
        <v>76</v>
      </c>
      <c r="C50" s="176" t="s">
        <v>77</v>
      </c>
      <c r="D50" s="159"/>
      <c r="E50" s="160"/>
      <c r="F50" s="161"/>
      <c r="G50" s="161">
        <f>SUMIF(AG51:AG57,"&lt;&gt;NOR",G51:G57)</f>
        <v>0</v>
      </c>
      <c r="H50" s="161"/>
      <c r="I50" s="161">
        <f>SUM(I51:I57)</f>
        <v>18720.25</v>
      </c>
      <c r="J50" s="161"/>
      <c r="K50" s="161">
        <f>SUM(K51:K57)</f>
        <v>25320.109999999997</v>
      </c>
      <c r="L50" s="161"/>
      <c r="M50" s="161">
        <f>SUM(M51:M57)</f>
        <v>0</v>
      </c>
      <c r="N50" s="161"/>
      <c r="O50" s="161">
        <f>SUM(O51:O57)</f>
        <v>0.14000000000000001</v>
      </c>
      <c r="P50" s="161"/>
      <c r="Q50" s="161">
        <f>SUM(Q51:Q57)</f>
        <v>0</v>
      </c>
      <c r="R50" s="161"/>
      <c r="S50" s="161"/>
      <c r="T50" s="162"/>
      <c r="U50" s="156"/>
      <c r="V50" s="156">
        <f>SUM(V51:V57)</f>
        <v>67.25</v>
      </c>
      <c r="W50" s="156"/>
      <c r="X50" s="156"/>
      <c r="AG50" t="s">
        <v>109</v>
      </c>
    </row>
    <row r="51" spans="1:60" outlineLevel="1">
      <c r="A51" s="163">
        <v>16</v>
      </c>
      <c r="B51" s="164" t="s">
        <v>165</v>
      </c>
      <c r="C51" s="177" t="s">
        <v>166</v>
      </c>
      <c r="D51" s="165" t="s">
        <v>112</v>
      </c>
      <c r="E51" s="166">
        <v>10.8</v>
      </c>
      <c r="F51" s="167"/>
      <c r="G51" s="167">
        <f>ROUND(E51*F51,2)</f>
        <v>0</v>
      </c>
      <c r="H51" s="167">
        <v>1.1299999999999999</v>
      </c>
      <c r="I51" s="167">
        <f>ROUND(E51*H51,2)</f>
        <v>12.2</v>
      </c>
      <c r="J51" s="167">
        <v>25.97</v>
      </c>
      <c r="K51" s="167">
        <f>ROUND(E51*J51,2)</f>
        <v>280.48</v>
      </c>
      <c r="L51" s="167">
        <v>21</v>
      </c>
      <c r="M51" s="167">
        <f>G51*(1+L51/100)</f>
        <v>0</v>
      </c>
      <c r="N51" s="167">
        <v>1.0000000000000001E-5</v>
      </c>
      <c r="O51" s="167">
        <f>ROUND(E51*N51,2)</f>
        <v>0</v>
      </c>
      <c r="P51" s="167">
        <v>0</v>
      </c>
      <c r="Q51" s="167">
        <f>ROUND(E51*P51,2)</f>
        <v>0</v>
      </c>
      <c r="R51" s="167"/>
      <c r="S51" s="167" t="s">
        <v>113</v>
      </c>
      <c r="T51" s="168" t="s">
        <v>114</v>
      </c>
      <c r="U51" s="153">
        <v>7.6999999999999999E-2</v>
      </c>
      <c r="V51" s="153">
        <f>ROUND(E51*U51,2)</f>
        <v>0.83</v>
      </c>
      <c r="W51" s="153"/>
      <c r="X51" s="153" t="s">
        <v>115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116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>
      <c r="A52" s="151"/>
      <c r="B52" s="152"/>
      <c r="C52" s="178" t="s">
        <v>167</v>
      </c>
      <c r="D52" s="154"/>
      <c r="E52" s="155">
        <v>10.8</v>
      </c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48"/>
      <c r="Z52" s="148"/>
      <c r="AA52" s="148"/>
      <c r="AB52" s="148"/>
      <c r="AC52" s="148"/>
      <c r="AD52" s="148"/>
      <c r="AE52" s="148"/>
      <c r="AF52" s="148"/>
      <c r="AG52" s="148" t="s">
        <v>118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>
      <c r="A53" s="163">
        <v>17</v>
      </c>
      <c r="B53" s="164" t="s">
        <v>168</v>
      </c>
      <c r="C53" s="177" t="s">
        <v>169</v>
      </c>
      <c r="D53" s="165" t="s">
        <v>112</v>
      </c>
      <c r="E53" s="166">
        <v>10.8</v>
      </c>
      <c r="F53" s="167"/>
      <c r="G53" s="167">
        <f>ROUND(E53*F53,2)</f>
        <v>0</v>
      </c>
      <c r="H53" s="167">
        <v>34.159999999999997</v>
      </c>
      <c r="I53" s="167">
        <f>ROUND(E53*H53,2)</f>
        <v>368.93</v>
      </c>
      <c r="J53" s="167">
        <v>159.34</v>
      </c>
      <c r="K53" s="167">
        <f>ROUND(E53*J53,2)</f>
        <v>1720.87</v>
      </c>
      <c r="L53" s="167">
        <v>21</v>
      </c>
      <c r="M53" s="167">
        <f>G53*(1+L53/100)</f>
        <v>0</v>
      </c>
      <c r="N53" s="167">
        <v>3.1E-4</v>
      </c>
      <c r="O53" s="167">
        <f>ROUND(E53*N53,2)</f>
        <v>0</v>
      </c>
      <c r="P53" s="167">
        <v>0</v>
      </c>
      <c r="Q53" s="167">
        <f>ROUND(E53*P53,2)</f>
        <v>0</v>
      </c>
      <c r="R53" s="167"/>
      <c r="S53" s="167" t="s">
        <v>113</v>
      </c>
      <c r="T53" s="168" t="s">
        <v>114</v>
      </c>
      <c r="U53" s="153">
        <v>0.40300000000000002</v>
      </c>
      <c r="V53" s="153">
        <f>ROUND(E53*U53,2)</f>
        <v>4.3499999999999996</v>
      </c>
      <c r="W53" s="153"/>
      <c r="X53" s="153" t="s">
        <v>115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116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>
      <c r="A54" s="151"/>
      <c r="B54" s="152"/>
      <c r="C54" s="178" t="s">
        <v>167</v>
      </c>
      <c r="D54" s="154"/>
      <c r="E54" s="155">
        <v>10.8</v>
      </c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48"/>
      <c r="Z54" s="148"/>
      <c r="AA54" s="148"/>
      <c r="AB54" s="148"/>
      <c r="AC54" s="148"/>
      <c r="AD54" s="148"/>
      <c r="AE54" s="148"/>
      <c r="AF54" s="148"/>
      <c r="AG54" s="148" t="s">
        <v>118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>
      <c r="A55" s="163">
        <v>18</v>
      </c>
      <c r="B55" s="164" t="s">
        <v>170</v>
      </c>
      <c r="C55" s="177" t="s">
        <v>171</v>
      </c>
      <c r="D55" s="165" t="s">
        <v>112</v>
      </c>
      <c r="E55" s="166">
        <v>689.7</v>
      </c>
      <c r="F55" s="167"/>
      <c r="G55" s="167">
        <f>ROUND(E55*F55,2)</f>
        <v>0</v>
      </c>
      <c r="H55" s="167">
        <v>26.59</v>
      </c>
      <c r="I55" s="167">
        <f>ROUND(E55*H55,2)</f>
        <v>18339.12</v>
      </c>
      <c r="J55" s="167">
        <v>33.81</v>
      </c>
      <c r="K55" s="167">
        <f>ROUND(E55*J55,2)</f>
        <v>23318.76</v>
      </c>
      <c r="L55" s="167">
        <v>21</v>
      </c>
      <c r="M55" s="167">
        <f>G55*(1+L55/100)</f>
        <v>0</v>
      </c>
      <c r="N55" s="167">
        <v>2.1000000000000001E-4</v>
      </c>
      <c r="O55" s="167">
        <f>ROUND(E55*N55,2)</f>
        <v>0.14000000000000001</v>
      </c>
      <c r="P55" s="167">
        <v>0</v>
      </c>
      <c r="Q55" s="167">
        <f>ROUND(E55*P55,2)</f>
        <v>0</v>
      </c>
      <c r="R55" s="167"/>
      <c r="S55" s="167" t="s">
        <v>113</v>
      </c>
      <c r="T55" s="168" t="s">
        <v>114</v>
      </c>
      <c r="U55" s="153">
        <v>0.09</v>
      </c>
      <c r="V55" s="153">
        <f>ROUND(E55*U55,2)</f>
        <v>62.07</v>
      </c>
      <c r="W55" s="153"/>
      <c r="X55" s="153" t="s">
        <v>115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116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>
      <c r="A56" s="151"/>
      <c r="B56" s="152"/>
      <c r="C56" s="178" t="s">
        <v>123</v>
      </c>
      <c r="D56" s="154"/>
      <c r="E56" s="155">
        <v>642.6</v>
      </c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48"/>
      <c r="Z56" s="148"/>
      <c r="AA56" s="148"/>
      <c r="AB56" s="148"/>
      <c r="AC56" s="148"/>
      <c r="AD56" s="148"/>
      <c r="AE56" s="148"/>
      <c r="AF56" s="148"/>
      <c r="AG56" s="148" t="s">
        <v>118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>
      <c r="A57" s="151"/>
      <c r="B57" s="152"/>
      <c r="C57" s="178" t="s">
        <v>125</v>
      </c>
      <c r="D57" s="154"/>
      <c r="E57" s="155">
        <v>47.1</v>
      </c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48"/>
      <c r="Z57" s="148"/>
      <c r="AA57" s="148"/>
      <c r="AB57" s="148"/>
      <c r="AC57" s="148"/>
      <c r="AD57" s="148"/>
      <c r="AE57" s="148"/>
      <c r="AF57" s="148"/>
      <c r="AG57" s="148" t="s">
        <v>118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>
      <c r="A58" s="157" t="s">
        <v>108</v>
      </c>
      <c r="B58" s="158" t="s">
        <v>78</v>
      </c>
      <c r="C58" s="176" t="s">
        <v>79</v>
      </c>
      <c r="D58" s="159"/>
      <c r="E58" s="160"/>
      <c r="F58" s="161"/>
      <c r="G58" s="161">
        <f>SUMIF(AG59:AG62,"&lt;&gt;NOR",G59:G62)</f>
        <v>0</v>
      </c>
      <c r="H58" s="161"/>
      <c r="I58" s="161">
        <f>SUM(I59:I62)</f>
        <v>0</v>
      </c>
      <c r="J58" s="161"/>
      <c r="K58" s="161">
        <f>SUM(K59:K62)</f>
        <v>19741.32</v>
      </c>
      <c r="L58" s="161"/>
      <c r="M58" s="161">
        <f>SUM(M59:M62)</f>
        <v>0</v>
      </c>
      <c r="N58" s="161"/>
      <c r="O58" s="161">
        <f>SUM(O59:O62)</f>
        <v>0</v>
      </c>
      <c r="P58" s="161"/>
      <c r="Q58" s="161">
        <f>SUM(Q59:Q62)</f>
        <v>0</v>
      </c>
      <c r="R58" s="161"/>
      <c r="S58" s="161"/>
      <c r="T58" s="162"/>
      <c r="U58" s="156"/>
      <c r="V58" s="156">
        <f>SUM(V59:V62)</f>
        <v>50.3</v>
      </c>
      <c r="W58" s="156"/>
      <c r="X58" s="156"/>
      <c r="AG58" t="s">
        <v>109</v>
      </c>
    </row>
    <row r="59" spans="1:60" outlineLevel="1">
      <c r="A59" s="170">
        <v>19</v>
      </c>
      <c r="B59" s="171" t="s">
        <v>172</v>
      </c>
      <c r="C59" s="179" t="s">
        <v>173</v>
      </c>
      <c r="D59" s="172" t="s">
        <v>162</v>
      </c>
      <c r="E59" s="173">
        <v>202.68299999999999</v>
      </c>
      <c r="F59" s="174"/>
      <c r="G59" s="174">
        <f>ROUND(E59*F59,2)</f>
        <v>0</v>
      </c>
      <c r="H59" s="174">
        <v>0</v>
      </c>
      <c r="I59" s="174">
        <f>ROUND(E59*H59,2)</f>
        <v>0</v>
      </c>
      <c r="J59" s="174">
        <v>23.8</v>
      </c>
      <c r="K59" s="174">
        <f>ROUND(E59*J59,2)</f>
        <v>4823.8599999999997</v>
      </c>
      <c r="L59" s="174">
        <v>21</v>
      </c>
      <c r="M59" s="174">
        <f>G59*(1+L59/100)</f>
        <v>0</v>
      </c>
      <c r="N59" s="174">
        <v>0</v>
      </c>
      <c r="O59" s="174">
        <f>ROUND(E59*N59,2)</f>
        <v>0</v>
      </c>
      <c r="P59" s="174">
        <v>0</v>
      </c>
      <c r="Q59" s="174">
        <f>ROUND(E59*P59,2)</f>
        <v>0</v>
      </c>
      <c r="R59" s="174"/>
      <c r="S59" s="174" t="s">
        <v>113</v>
      </c>
      <c r="T59" s="175" t="s">
        <v>114</v>
      </c>
      <c r="U59" s="153">
        <v>0</v>
      </c>
      <c r="V59" s="153">
        <f>ROUND(E59*U59,2)</f>
        <v>0</v>
      </c>
      <c r="W59" s="153"/>
      <c r="X59" s="153" t="s">
        <v>174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175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ht="22.5" outlineLevel="1">
      <c r="A60" s="170">
        <v>20</v>
      </c>
      <c r="B60" s="171" t="s">
        <v>176</v>
      </c>
      <c r="C60" s="179" t="s">
        <v>177</v>
      </c>
      <c r="D60" s="172" t="s">
        <v>162</v>
      </c>
      <c r="E60" s="173">
        <v>20.2683</v>
      </c>
      <c r="F60" s="174"/>
      <c r="G60" s="174">
        <f>ROUND(E60*F60,2)</f>
        <v>0</v>
      </c>
      <c r="H60" s="174">
        <v>0</v>
      </c>
      <c r="I60" s="174">
        <f>ROUND(E60*H60,2)</f>
        <v>0</v>
      </c>
      <c r="J60" s="174">
        <v>193</v>
      </c>
      <c r="K60" s="174">
        <f>ROUND(E60*J60,2)</f>
        <v>3911.78</v>
      </c>
      <c r="L60" s="174">
        <v>21</v>
      </c>
      <c r="M60" s="174">
        <f>G60*(1+L60/100)</f>
        <v>0</v>
      </c>
      <c r="N60" s="174">
        <v>0</v>
      </c>
      <c r="O60" s="174">
        <f>ROUND(E60*N60,2)</f>
        <v>0</v>
      </c>
      <c r="P60" s="174">
        <v>0</v>
      </c>
      <c r="Q60" s="174">
        <f>ROUND(E60*P60,2)</f>
        <v>0</v>
      </c>
      <c r="R60" s="174"/>
      <c r="S60" s="174" t="s">
        <v>113</v>
      </c>
      <c r="T60" s="175" t="s">
        <v>114</v>
      </c>
      <c r="U60" s="153">
        <v>0.49</v>
      </c>
      <c r="V60" s="153">
        <f>ROUND(E60*U60,2)</f>
        <v>9.93</v>
      </c>
      <c r="W60" s="153"/>
      <c r="X60" s="153" t="s">
        <v>174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175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>
      <c r="A61" s="170">
        <v>21</v>
      </c>
      <c r="B61" s="171" t="s">
        <v>178</v>
      </c>
      <c r="C61" s="179" t="s">
        <v>179</v>
      </c>
      <c r="D61" s="172" t="s">
        <v>162</v>
      </c>
      <c r="E61" s="173">
        <v>20.2683</v>
      </c>
      <c r="F61" s="174"/>
      <c r="G61" s="174">
        <f>ROUND(E61*F61,2)</f>
        <v>0</v>
      </c>
      <c r="H61" s="174">
        <v>0</v>
      </c>
      <c r="I61" s="174">
        <f>ROUND(E61*H61,2)</f>
        <v>0</v>
      </c>
      <c r="J61" s="174">
        <v>257</v>
      </c>
      <c r="K61" s="174">
        <f>ROUND(E61*J61,2)</f>
        <v>5208.95</v>
      </c>
      <c r="L61" s="174">
        <v>21</v>
      </c>
      <c r="M61" s="174">
        <f>G61*(1+L61/100)</f>
        <v>0</v>
      </c>
      <c r="N61" s="174">
        <v>0</v>
      </c>
      <c r="O61" s="174">
        <f>ROUND(E61*N61,2)</f>
        <v>0</v>
      </c>
      <c r="P61" s="174">
        <v>0</v>
      </c>
      <c r="Q61" s="174">
        <f>ROUND(E61*P61,2)</f>
        <v>0</v>
      </c>
      <c r="R61" s="174"/>
      <c r="S61" s="174" t="s">
        <v>113</v>
      </c>
      <c r="T61" s="175" t="s">
        <v>114</v>
      </c>
      <c r="U61" s="153">
        <v>0.94199999999999995</v>
      </c>
      <c r="V61" s="153">
        <f>ROUND(E61*U61,2)</f>
        <v>19.09</v>
      </c>
      <c r="W61" s="153"/>
      <c r="X61" s="153" t="s">
        <v>174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175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>
      <c r="A62" s="163">
        <v>22</v>
      </c>
      <c r="B62" s="164" t="s">
        <v>180</v>
      </c>
      <c r="C62" s="177" t="s">
        <v>181</v>
      </c>
      <c r="D62" s="165" t="s">
        <v>162</v>
      </c>
      <c r="E62" s="166">
        <v>202.68299999999999</v>
      </c>
      <c r="F62" s="167"/>
      <c r="G62" s="167">
        <f>ROUND(E62*F62,2)</f>
        <v>0</v>
      </c>
      <c r="H62" s="167">
        <v>0</v>
      </c>
      <c r="I62" s="167">
        <f>ROUND(E62*H62,2)</f>
        <v>0</v>
      </c>
      <c r="J62" s="167">
        <v>28.6</v>
      </c>
      <c r="K62" s="167">
        <f>ROUND(E62*J62,2)</f>
        <v>5796.73</v>
      </c>
      <c r="L62" s="167">
        <v>21</v>
      </c>
      <c r="M62" s="167">
        <f>G62*(1+L62/100)</f>
        <v>0</v>
      </c>
      <c r="N62" s="167">
        <v>0</v>
      </c>
      <c r="O62" s="167">
        <f>ROUND(E62*N62,2)</f>
        <v>0</v>
      </c>
      <c r="P62" s="167">
        <v>0</v>
      </c>
      <c r="Q62" s="167">
        <f>ROUND(E62*P62,2)</f>
        <v>0</v>
      </c>
      <c r="R62" s="167"/>
      <c r="S62" s="167" t="s">
        <v>113</v>
      </c>
      <c r="T62" s="168" t="s">
        <v>114</v>
      </c>
      <c r="U62" s="153">
        <v>0.105</v>
      </c>
      <c r="V62" s="153">
        <f>ROUND(E62*U62,2)</f>
        <v>21.28</v>
      </c>
      <c r="W62" s="153"/>
      <c r="X62" s="153" t="s">
        <v>174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175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>
      <c r="A63" s="3"/>
      <c r="B63" s="4"/>
      <c r="C63" s="180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95</v>
      </c>
    </row>
    <row r="64" spans="1:60">
      <c r="C64" s="181"/>
      <c r="D64" s="10"/>
      <c r="AG64" t="s">
        <v>182</v>
      </c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mergeCells count="7">
    <mergeCell ref="C46:G46"/>
    <mergeCell ref="A1:G1"/>
    <mergeCell ref="C2:G2"/>
    <mergeCell ref="C3:G3"/>
    <mergeCell ref="C4:G4"/>
    <mergeCell ref="C20:G20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SO-01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01 Pol'!Názvy_tisku</vt:lpstr>
      <vt:lpstr>oadresa</vt:lpstr>
      <vt:lpstr>Stavba!Objednatel</vt:lpstr>
      <vt:lpstr>Stavba!Objekt</vt:lpstr>
      <vt:lpstr>'SO-01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pokladna</cp:lastModifiedBy>
  <cp:lastPrinted>2019-03-19T12:27:02Z</cp:lastPrinted>
  <dcterms:created xsi:type="dcterms:W3CDTF">2009-04-08T07:15:50Z</dcterms:created>
  <dcterms:modified xsi:type="dcterms:W3CDTF">2019-09-11T05:39:04Z</dcterms:modified>
</cp:coreProperties>
</file>